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9468" windowHeight="4248" activeTab="4"/>
  </bookViews>
  <sheets>
    <sheet name="BCDKT" sheetId="1" r:id="rId1"/>
    <sheet name="KQHDKD" sheetId="2" r:id="rId2"/>
    <sheet name="LCTT" sheetId="3" r:id="rId3"/>
    <sheet name="TM" sheetId="4" r:id="rId4"/>
    <sheet name="Giaitrinh" sheetId="5" r:id="rId5"/>
    <sheet name="Sheet5" sheetId="6" state="hidden" r:id="rId6"/>
    <sheet name="00000000" sheetId="7" state="veryHidden" r:id="rId7"/>
    <sheet name="10000000" sheetId="8" state="veryHidden" r:id="rId8"/>
    <sheet name="20000000" sheetId="9" state="veryHidden" r:id="rId9"/>
    <sheet name="30000000" sheetId="10" state="veryHidden" r:id="rId10"/>
    <sheet name="40000000" sheetId="11" state="veryHidden" r:id="rId11"/>
    <sheet name="50000000" sheetId="12" state="veryHidden" r:id="rId12"/>
    <sheet name="60000000" sheetId="13" state="veryHidden" r:id="rId13"/>
  </sheets>
  <externalReferences>
    <externalReference r:id="rId16"/>
  </externalReferences>
  <definedNames>
    <definedName name="_Fill" hidden="1">#REF!</definedName>
    <definedName name="a">'[1]6'!#REF!</definedName>
    <definedName name="_xlnm.Print_Titles" localSheetId="0">'BCDKT'!$10:$11</definedName>
    <definedName name="_xlnm.Print_Titles" localSheetId="2">'LCTT'!$10:$12</definedName>
    <definedName name="_xlnm.Print_Titles" localSheetId="5">'Sheet5'!$7:$8</definedName>
  </definedNames>
  <calcPr calcMode="manual" fullCalcOnLoad="1" calcCompleted="0" calcOnSave="0"/>
</workbook>
</file>

<file path=xl/sharedStrings.xml><?xml version="1.0" encoding="utf-8"?>
<sst xmlns="http://schemas.openxmlformats.org/spreadsheetml/2006/main" count="726" uniqueCount="616">
  <si>
    <t xml:space="preserve">    - Kinh doanh thöông maïi, xuaát nhaäp khaåu vaät tö, thieát bò haøng hoùa noâng saûn.</t>
  </si>
  <si>
    <t xml:space="preserve">    - Kinh doanh dòch vuï du lòch.</t>
  </si>
  <si>
    <t xml:space="preserve">    - Ñaïi lyù kyù gôûi mua baùn haøng hoùa vaø caùc dòch vuï khaùc trong phaïm vi chöùc naêng, nhieäm vuï cuûa coâng ty coå phaàn.</t>
  </si>
  <si>
    <t xml:space="preserve">    - Vaän chuyeån haønh khaùch baèng heä thoáng thieát bò maùng tröôït.</t>
  </si>
  <si>
    <t>IV. Caùc chính saùch keá toaùn aùp duïng</t>
  </si>
  <si>
    <t xml:space="preserve">    - Phöông phaùp haïch toaùn haøng toàn kho: Keâ khai thöôøng xuyeân.</t>
  </si>
  <si>
    <t xml:space="preserve">    - Nguyeân giaù TSCÑ bao goàm giaù mua vaø nhöõng chi phí hôïp lyù, hôïp leä coù lieân quan ñeán vieäc ñöa TSCÑ vaøo hoaït ñoäng.</t>
  </si>
  <si>
    <t>4. Phöông phaùp phaân boå chi phí:</t>
  </si>
  <si>
    <t>2. Ñôn vò tieàn teä söû duïng trong keá toaùn: Ñoàng Vieät Nam (Ñoàng).</t>
  </si>
  <si>
    <t xml:space="preserve">    - Haøng toàn kho ñöôïc haïch toaùn theo giaù goác.</t>
  </si>
  <si>
    <t xml:space="preserve">   - Chi phí traû tröôùc: Phaân boå theo thôøi gian höõu duïng phuø hôïp vôùi noäi dung cuûa chi phí vaø tình hình hoaït ñoäng kinh doanh.</t>
  </si>
  <si>
    <t>(Theo phöông phaùp tröïc tieáp)</t>
  </si>
  <si>
    <t>ÑVT : Ñoàng.</t>
  </si>
  <si>
    <t>Chæ tieâu</t>
  </si>
  <si>
    <t>6. Tieàn thu khaùc töø hoaït ñoäng kinh doanh</t>
  </si>
  <si>
    <t>7. Tieàn chi khaùc cho hoaït ñoäng kinh doanh</t>
  </si>
  <si>
    <t>Löu chuyeån tieàn thuaàn töø hoaït ñoäng kinh doanh</t>
  </si>
  <si>
    <t>6. Tieàn thu hoài ñaàu tö goùp voán vaøo ñôn vò khaùc</t>
  </si>
  <si>
    <t>Löu chuyeån tieàn thuaàn töø hoaït ñoäng ñaàu tö</t>
  </si>
  <si>
    <t>5. Tieàn chi traû nôï thueâ taøi chính</t>
  </si>
  <si>
    <t>Löu chuyeån tieàn thuaàn töø hoaït ñoäng taøi chính</t>
  </si>
  <si>
    <t>Tieàn vaø töông ñöông tieàn ñaàu kyø</t>
  </si>
  <si>
    <t>CHÆ TIEÂU</t>
  </si>
  <si>
    <t>Trong ñoù:</t>
  </si>
  <si>
    <t>TAØI SAÛN</t>
  </si>
  <si>
    <t>Thuyeát minh</t>
  </si>
  <si>
    <t>I. Tieàn vaø caùc khoaûn töông ñöông tieàn</t>
  </si>
  <si>
    <t>1. Tieàn</t>
  </si>
  <si>
    <t>2. Caùc khoaûn töông ñöông tieàn</t>
  </si>
  <si>
    <t>II. Caùc khoaûn ñaàu tö taøi chính ngaén haïn</t>
  </si>
  <si>
    <t>1. Ñaàu tö ngaén haïn</t>
  </si>
  <si>
    <t>1. Phaûi thu khaùch haøng</t>
  </si>
  <si>
    <t>2. Traû tröôùc cho ngöôøi baùn</t>
  </si>
  <si>
    <t>4. Phaûi thu theo tieán ñoä keá hoaïch hôïp ñoàng xaây döïng</t>
  </si>
  <si>
    <t>5. Caùc khoaûn phaûi thu khaùc</t>
  </si>
  <si>
    <t>IV. Haøng toàn kho</t>
  </si>
  <si>
    <t>1. Haøng toàn kho</t>
  </si>
  <si>
    <t>2. Döï phoøng giaûm giaù haøng toàn kho</t>
  </si>
  <si>
    <t>V. Taøi saûn ngaén haïn khaùc</t>
  </si>
  <si>
    <t>1. Chi phí traû tröôùc ngaén haïn</t>
  </si>
  <si>
    <t>I. Caùc khoaûn phaûi thu daøi haïn</t>
  </si>
  <si>
    <t>1. Phaûi thu daøi haïn cuûa khaùch haøng</t>
  </si>
  <si>
    <t>II. Taøi saûn coá ñònh</t>
  </si>
  <si>
    <t>1. Taøi saûn coá ñònh höõu hình</t>
  </si>
  <si>
    <t>Nguyeân giaù</t>
  </si>
  <si>
    <t>Giaù trò hao moøn luõy keá</t>
  </si>
  <si>
    <t>2. Taøi saûn coá ñònh thueâ taøi chính</t>
  </si>
  <si>
    <t>3. Taøi saûn coá ñònh voâ hình</t>
  </si>
  <si>
    <t>4. Chi phí xaây döïng cô baûn dôû dang</t>
  </si>
  <si>
    <t>III. Baát ñoäng saûn ñaàu tö</t>
  </si>
  <si>
    <t>IV. Caùc khoaûn ñaàu tö taøi chính daøi haïn</t>
  </si>
  <si>
    <t>1. Ñaàu tö vaøo coâng ty con</t>
  </si>
  <si>
    <t>2. Ñaàu tö vaøo coâng ty lieân keát, lieân doanh</t>
  </si>
  <si>
    <t>3. Ñaàu tö daøi haïn khaùc</t>
  </si>
  <si>
    <t>V. Taøi saûn daøi haïn khaùc</t>
  </si>
  <si>
    <t>1. Chi phí traû tröôùc daøi haïn</t>
  </si>
  <si>
    <t>2. Taøi saûn thueá thu nhaäp hoaõn laïi</t>
  </si>
  <si>
    <t>3. Taøi saûn daøi haïn khaùc</t>
  </si>
  <si>
    <t>TOÅNG COÄNG TAØI SAÛN (270 = 100 + 200)</t>
  </si>
  <si>
    <t>NGUOÀN VOÁN</t>
  </si>
  <si>
    <t>I. Nôï ngaén haïn</t>
  </si>
  <si>
    <t>1. Vay vaø nôï ngaén haïn</t>
  </si>
  <si>
    <t>2. Phaûi traû ngöôøi baùn</t>
  </si>
  <si>
    <t>3. Ngöôøi mua traû tieàn tröôùc</t>
  </si>
  <si>
    <t>4. Thueá vaø caùc khoaûn phaûi noäp nhaø nöôùc</t>
  </si>
  <si>
    <t>6. Chi phí phaûi traû</t>
  </si>
  <si>
    <t>7. Phaûi traû noäi boä</t>
  </si>
  <si>
    <t>8. Phaûi traû theo tieán ñoä keá hoaïch hôïp ñoàng xaây döïng</t>
  </si>
  <si>
    <t>II. Nôï daøi haïn</t>
  </si>
  <si>
    <t>1. Phaûi traû daøi haïn ngöôøi baùn</t>
  </si>
  <si>
    <t>2. Phaûi traû daøi haïn noäi boä</t>
  </si>
  <si>
    <t>3. Phaûi traû daøi haïn khaùc</t>
  </si>
  <si>
    <t>4. Vay vaø nôï daøi haïn</t>
  </si>
  <si>
    <t>5. Thueá thu nhaäp hoaõn laïi phaûi traû</t>
  </si>
  <si>
    <t>I. Voán chuû sôû höõu</t>
  </si>
  <si>
    <t>1. Voán ñaàu tö cuûa chuû sôû höõu</t>
  </si>
  <si>
    <t>2. Thaëng dö voán coå phaàn</t>
  </si>
  <si>
    <t>II. Nguoàn kinh phí vaø quyõ khaùc</t>
  </si>
  <si>
    <t>1. Quyõ khen thöôûng, phuùc lôïi</t>
  </si>
  <si>
    <t>2. Nguoàn kinh phí</t>
  </si>
  <si>
    <t>3. Nguoàn kinh phí ñaõ hình thaønh TSCÑ</t>
  </si>
  <si>
    <t>CAÙC CHÆ TIEÂU NGOAØI BAÛNG CAÂN ÑOÁI KEÁ TOAÙN</t>
  </si>
  <si>
    <t>1. Taøi saûn thueâ ngoaøi</t>
  </si>
  <si>
    <t>2. Vaät tö, haøng hoùa nhaän giöõ hoä, nhaän gia coâng</t>
  </si>
  <si>
    <t>4. Nôï khoù ñoøi ñaõ xöû lyù</t>
  </si>
  <si>
    <t>5. Ngoaïi teä caùc loaïi</t>
  </si>
  <si>
    <t>A. TAØI SAÛN NGAÉN HAÏN (100 = 110 + 120 + 130 + 140 + 150)</t>
  </si>
  <si>
    <t>B. TAØI SAÛN DAØI HAÏN (200 = 210 + 220 + 240 + 250 + 260)</t>
  </si>
  <si>
    <t>COÂNG TY COÅ PHAÀN CAÙP TREO NUÙI BAØ TAÂY NINH</t>
  </si>
  <si>
    <t>1. Doanh thu baùn haøng vaø cung caáp dòch vuï</t>
  </si>
  <si>
    <t>3. Doanh thu thuaàn veà baùn haøng vaø cung caáp dòch vuï</t>
  </si>
  <si>
    <t>4. Giaù voán haøng baùn</t>
  </si>
  <si>
    <t>5. Lôïi nhuaän goäp veà baùn haøng vaø cung caáp dòch vuï</t>
  </si>
  <si>
    <t>6. Doanh thu hoaït ñoäng taøi chính</t>
  </si>
  <si>
    <t>Trong ñoù: Chi phí laõi vay</t>
  </si>
  <si>
    <t>8. Chi phí baùn haøng</t>
  </si>
  <si>
    <t>9. Chi phí quaûn lyù doanh nghieäp</t>
  </si>
  <si>
    <t>10. Lôïi nhuaän thuaàn töø hoaït ñoäng kinh doanh</t>
  </si>
  <si>
    <t>11. Thu nhaäp khaùc</t>
  </si>
  <si>
    <t>12. Chi phí khaùc</t>
  </si>
  <si>
    <t>13. Lôïi nhuaän khaùc</t>
  </si>
  <si>
    <t>I. Löu chuyeån tieàn töø hoaït ñoäng kinh doanh</t>
  </si>
  <si>
    <t>II. Löu chuyeån tieàn töø hoaït ñoäng ñaàu tö</t>
  </si>
  <si>
    <t>5. Tieàn chi ñaàu tö goùp voán vaøo ñôn vò khaùc</t>
  </si>
  <si>
    <t>III. Löu chuyeån tieàn töø hoaït ñoäng taøi chính</t>
  </si>
  <si>
    <t>3. Tieàn vay ngaén haïn, daøi haïn nhaän ñöôïc</t>
  </si>
  <si>
    <t>4. Tieàn chi traû nôï goác vay</t>
  </si>
  <si>
    <t xml:space="preserve">                NINH SÔN - THÒ XAÕ - TAÂY NINH</t>
  </si>
  <si>
    <t>Toång coäng</t>
  </si>
  <si>
    <t>Phöông tieän</t>
  </si>
  <si>
    <t>Thieát bò</t>
  </si>
  <si>
    <t>TSCÑ</t>
  </si>
  <si>
    <t>vaän taûi</t>
  </si>
  <si>
    <t>khaùc</t>
  </si>
  <si>
    <t>I. Ñaëc ñieåm hoaït ñoäng cuûa doanh nghieäp</t>
  </si>
  <si>
    <t>Coäng</t>
  </si>
  <si>
    <t>thieát bò</t>
  </si>
  <si>
    <t>duïng cuï</t>
  </si>
  <si>
    <t>Khoaûn muïc</t>
  </si>
  <si>
    <t>Thueá xuaát, nhaäp khaåu</t>
  </si>
  <si>
    <t>3. Ngaønh ngheà kinh doanh:</t>
  </si>
  <si>
    <t xml:space="preserve">    - Vaän chuyeån du khaùch, haøng hoùa, vaät tö baèng phöông tieän caùp treo.</t>
  </si>
  <si>
    <t xml:space="preserve">    - Cho thueâ quaûng caùo treân pano, cabin vaø truï thaùp thuoäc ñòa baøn coâng ty quaûn lyù.</t>
  </si>
  <si>
    <t xml:space="preserve">    - Nhaän chuyeån giao coâng ngheä caùc loaïi hình vui chôi giaûi trí töø nöôùc ngoaøi vaø kinh doanh caùc loaïi hình vui chôi giaûi trí.</t>
  </si>
  <si>
    <t>5. Nguyeân taéc trích laäp caùc khoaûn döï tröõ caùc quyõ töø lôïi nhuaän sau thueá:</t>
  </si>
  <si>
    <t>6. Nguyeân taéc ghi nhaän doanh thu vaø chi phí:</t>
  </si>
  <si>
    <t xml:space="preserve">   - Nguyeân taéc ghi nhaän chi phí baùn haøng, chi phí cung caáp dòch vuï, chi phí hoaït ñoäng taøi chính ñöôïc ghi nhaän theo nguyeân taéc phuø hôïp vôùi doanh thu.</t>
  </si>
  <si>
    <t>vaät kieán truùc</t>
  </si>
  <si>
    <t>Nhaø cöûa,</t>
  </si>
  <si>
    <t>Maùy moùc,</t>
  </si>
  <si>
    <t>2. Soá taêng trong kyø</t>
  </si>
  <si>
    <t>3. Soá giaûm trong kyø</t>
  </si>
  <si>
    <t xml:space="preserve">   - Mua saém môùi</t>
  </si>
  <si>
    <t xml:space="preserve">   - Xaây döïng môùi</t>
  </si>
  <si>
    <t xml:space="preserve">   - Thanh lyù</t>
  </si>
  <si>
    <t xml:space="preserve">   - Ñaõ khaáu hao heát vaãn coøn söû duïng</t>
  </si>
  <si>
    <t>1. Soá ñaàu kyø</t>
  </si>
  <si>
    <t>Giaù trò coøn laïi</t>
  </si>
  <si>
    <t>2. Soá cuoái kyø</t>
  </si>
  <si>
    <t>4. Soá cuoái kyø</t>
  </si>
  <si>
    <t>Thueâá GTGT haøng baùn noäi ñòa</t>
  </si>
  <si>
    <t>Thueâá GTGT haøng nhaäp khaåu</t>
  </si>
  <si>
    <t>Thueá thu nhaäp doanh nghieäp</t>
  </si>
  <si>
    <t>Phaûi noäp</t>
  </si>
  <si>
    <t>Ñaõ noäp</t>
  </si>
  <si>
    <t>1. Voán chuû sôû höõu</t>
  </si>
  <si>
    <t>Soá taêng</t>
  </si>
  <si>
    <t>Soá giaûm</t>
  </si>
  <si>
    <t>Vaät tö söûa chöõa, phuï tuøng thay theá</t>
  </si>
  <si>
    <t>Coå phieáu Cty CP Khaùch saïn &amp; Löõ haønh Taây Ninh</t>
  </si>
  <si>
    <t>Kinh phí coâng ñoaøn</t>
  </si>
  <si>
    <t>Quyõ ñaàu tö phaùt trieån</t>
  </si>
  <si>
    <t>Quyõ döï phoøng taøi chính</t>
  </si>
  <si>
    <t>2. Nguoàn kinh phí vaø quyõ khaùc</t>
  </si>
  <si>
    <t>Quyõ khen thöôûng</t>
  </si>
  <si>
    <t>Quyõ phuùc lôïi</t>
  </si>
  <si>
    <t>Quyõ phuùc lôïi hình thaønh töø taøi saûn</t>
  </si>
  <si>
    <t>Quyõ khen thöôûng, phuùc lôïi</t>
  </si>
  <si>
    <t>Dòch vuï quaûng caùo treân cabin caùp treo</t>
  </si>
  <si>
    <t>Thu khaùc</t>
  </si>
  <si>
    <t>Tieàn ñieän caùc hoä kinh doanh</t>
  </si>
  <si>
    <t>Khaáu hao TSCÑ</t>
  </si>
  <si>
    <t>Chi phí baûo hoä lao ñoäng</t>
  </si>
  <si>
    <t>Chi phí caây kieång</t>
  </si>
  <si>
    <t>Chi phí dòch vuï xe 16cn</t>
  </si>
  <si>
    <t>Chi phí dòch vuï xe löûa</t>
  </si>
  <si>
    <t>Chi phí haønh chaùnh</t>
  </si>
  <si>
    <t>Chi phí hoäi nghò</t>
  </si>
  <si>
    <t>Chi phí ñaøo taïo</t>
  </si>
  <si>
    <t>Chi phí nhieân lieäu maùy phaùt ñieän</t>
  </si>
  <si>
    <t>Chi phí phuïc vuï</t>
  </si>
  <si>
    <t>Chi phí quaûng caùo</t>
  </si>
  <si>
    <t>Chi phí söûa chöõa</t>
  </si>
  <si>
    <t>Chi phí tieáp khaùch</t>
  </si>
  <si>
    <t>Chi phí vaät tö söûa chöõa</t>
  </si>
  <si>
    <t>Chi phí vaên phoøng phaåm</t>
  </si>
  <si>
    <t>Chi phí veä sinh</t>
  </si>
  <si>
    <t>Phuï caáp tieàn aên</t>
  </si>
  <si>
    <t>Trích 15% BHXH</t>
  </si>
  <si>
    <t>Trích 2% BHYT</t>
  </si>
  <si>
    <t>Trích 2% KPCÑ</t>
  </si>
  <si>
    <t>Tieàn ñieän söû duïng</t>
  </si>
  <si>
    <t>Ñôn vò tính</t>
  </si>
  <si>
    <t>1.1. Boá trí cô caáu taøi saûn:</t>
  </si>
  <si>
    <t>%</t>
  </si>
  <si>
    <t>1.2. Boá trí cô caáu nguoàn voán:</t>
  </si>
  <si>
    <t>3.2. Tyû suaát lôïi nhuaän treân toång taøi saûn</t>
  </si>
  <si>
    <t>3.1. Tyû suaát lôïi nhuaän treân toång doanh thu</t>
  </si>
  <si>
    <t>1. Toång quyõ löông</t>
  </si>
  <si>
    <t>3. Caùc khoaûn phuï caáp</t>
  </si>
  <si>
    <t>4. Toång thu nhaäp</t>
  </si>
  <si>
    <t>2. Quyõ khen thöôûng</t>
  </si>
  <si>
    <t>Coâng taùc phí trong nöôùc</t>
  </si>
  <si>
    <t>2. Lónh vöïc kinh doanh: Vaän chuyeån du khaùch vaø dòch vuï du lòch.</t>
  </si>
  <si>
    <t>1. Hình thöùc sôû höõu voán: Doanh nghieäp coå phaàn 51% voán Nhaø nöôùc.</t>
  </si>
  <si>
    <t xml:space="preserve">  - Soá CB.CNV cuoái kyø</t>
  </si>
  <si>
    <t xml:space="preserve">  - Giaùn tieáp</t>
  </si>
  <si>
    <t xml:space="preserve">  - Tröïc tieáp</t>
  </si>
  <si>
    <t xml:space="preserve">  - Soá CB.CNV ñaàu kyø</t>
  </si>
  <si>
    <t xml:space="preserve">  - Toång soá CB.CNV bình quaân trong kyø</t>
  </si>
  <si>
    <t>5. Tieàn löông bình quaân (thaùng/ngöôøi)</t>
  </si>
  <si>
    <t>6.Thu nhaäp bình quaân   (thaùng/ngöôøi)</t>
  </si>
  <si>
    <t>tính vaøo keát quaû hoaït ñoäng kinh doanh</t>
  </si>
  <si>
    <t xml:space="preserve">    - Khi TSCÑ ñöôïc thanh lyù hay nhöôïng baùn thì nguyeân giaù vaø khaáu hao luõy keá ñöôïc xoùa soå vaø coù phaùt sinh caùc khoaûn laõi loã do vieäc thanh lyù ñeàu ñöôïc</t>
  </si>
  <si>
    <t xml:space="preserve">    - Phöông phaùp khaáu hao TSCÑ: Theo phöông phaùp ñöôøng thaúng ñeå tröø daàn nguyeân giaù TSCÑ theo thôøi gian höõu duïng phuø hôïp vôùi höôùng daãn theo</t>
  </si>
  <si>
    <t>vaø Giaùm ñoác coâng ty thoáng nhaát bieân baûn thanh lyù taøi saûn.</t>
  </si>
  <si>
    <t xml:space="preserve">   - Chi phí coâng cuï, duïng cuï: Phaân boå 50% giaù trò khi ñöa vaøo söû duïng, soá coøn laïi chôø phaân boå 50% khi coâng cuï, duïng cuï ñöôïc Ban thanh lyù taøi saûn</t>
  </si>
  <si>
    <t>vuï vaø phaùt haønh hoùa ñôn cho khaùch haøng.</t>
  </si>
  <si>
    <t xml:space="preserve">   - Nguyeân taéc ghi nhaän doanh thu baùn haøng, doanh thu cung caáp dòch vuï, doanh thu hoaït ñoäng taøi chính khi coâng ty ñaõ xuaát haøng hoùa, cung caáp dòch</t>
  </si>
  <si>
    <t>HÑ tieát kieäm NH Noâng nghieäp Hoøa Thaønh</t>
  </si>
  <si>
    <t>HÑ tieát kieäm NH Saøi goøn Thöông tín Taây Ninh</t>
  </si>
  <si>
    <t>TK tieàn gôûi Ngaân haøng Coâng thöông Taây Ninh</t>
  </si>
  <si>
    <t>TK tieàn gôûi Ngaân haøng Noâng nghieäp Hoøa Thaønh</t>
  </si>
  <si>
    <t>TK tieàn gôûi Ngaân haøng Saøi goøn Thöông Tín TNinh</t>
  </si>
  <si>
    <t xml:space="preserve">   - TSCÑ ñaõ duøng theá chaáp nôï vay daøi haïn</t>
  </si>
  <si>
    <t>Coå phieáu Cty CP nöôùc khoaùng Ninh Ñieàn Taây Ninh</t>
  </si>
  <si>
    <t>Nôï vay daøi haïn döï aùn ñeán haïn traû ngaân haøng</t>
  </si>
  <si>
    <t>Vaän chuyeån khaùch baèng caùp treo - maùng tröôït</t>
  </si>
  <si>
    <t>Vaän chuyeån khaùch baèng xe löûa baùnh hôi</t>
  </si>
  <si>
    <t>Vaän chuyeån khaùch baèng xe oâ toâ 16 choå ngoài</t>
  </si>
  <si>
    <t>Vaän chuyeån haøng hoùa baèng caùp treo</t>
  </si>
  <si>
    <t>Tieàn laõi HÑ tieát kieäm vaø tieàn gôûi ngaân haøng</t>
  </si>
  <si>
    <t>2.3. Khaû naêng thanh toaùn nôï ngaén haïn (100/310)</t>
  </si>
  <si>
    <t>2.2. Khaû naêng thanh toaùn hieän haønh    (270/300)</t>
  </si>
  <si>
    <t>Taøi saûn coá ñònh / Toång soá taøi saûn       (220/270)</t>
  </si>
  <si>
    <t>Tyû suaát lôïi nhuaän tröôùc thueá treân toång doanh thu</t>
  </si>
  <si>
    <t>Tyû suaát lôïi nhuaän sau thueá treân toång doanh thu</t>
  </si>
  <si>
    <t>Tyû suaát lôïi nhuaän tröôùc thueá treân toång taøi saûn</t>
  </si>
  <si>
    <t>Tyû suaát lôïi nhuaän sau thueá treân toång taøi saûn</t>
  </si>
  <si>
    <t>laàn</t>
  </si>
  <si>
    <t>HÑ tieát kieäm Quyõ Hoå trôï Phaùt trieån Taây Ninh</t>
  </si>
  <si>
    <t>Thueá ñaát</t>
  </si>
  <si>
    <t>Phuï caáp thuø lao HÑQT - BKS</t>
  </si>
  <si>
    <t>Lôïi nhuaän chòu thueá (lôïi nhuaän tröôùc thueá - coå töùc)</t>
  </si>
  <si>
    <t>Tieàn baùn thanh lyù taøi saûn</t>
  </si>
  <si>
    <t>Soá</t>
  </si>
  <si>
    <t>Soá coøn phaûi</t>
  </si>
  <si>
    <t>THÖÏC HIEÄN</t>
  </si>
  <si>
    <t>KEÁ HOAÏCH</t>
  </si>
  <si>
    <t>Toång doanh thu</t>
  </si>
  <si>
    <t>Toång thu nhaäp</t>
  </si>
  <si>
    <t>Noäp ngaân saùch</t>
  </si>
  <si>
    <t>Toång chi phí (chöa tính löông vaø KPCÑ)</t>
  </si>
  <si>
    <t>Quyõ löông</t>
  </si>
  <si>
    <t>Lôïi nhuaän tröôùc thueá</t>
  </si>
  <si>
    <t>Thueá moân baøi kinh doanh</t>
  </si>
  <si>
    <t>Thueá thu nhaäp caù nhaân</t>
  </si>
  <si>
    <t>Traùi phieáu Kho baïc Nhaø nöôùc</t>
  </si>
  <si>
    <t>Lôïi nhuaän sau thueá chöa phaân phoái naêm tröôùc</t>
  </si>
  <si>
    <t>Lôïi nhuaän sau theá chöa phaân phoái naêm nay</t>
  </si>
  <si>
    <t>Cöôùc phí ñieän thoaïi</t>
  </si>
  <si>
    <t>Phí chuyeån tieàn ngaân haøng</t>
  </si>
  <si>
    <t>Trích quyõ tieàn löông</t>
  </si>
  <si>
    <t>Phuï caáp thuø lao tröïc ñeâm</t>
  </si>
  <si>
    <t>Tieàn thueâ ñaát döïng pano quaûng caùo</t>
  </si>
  <si>
    <t>Phuï caáp tieàn xaêng</t>
  </si>
  <si>
    <t>Phuï caáp coâng taùc phí</t>
  </si>
  <si>
    <t>Chi phí thueâ vaên phoøng</t>
  </si>
  <si>
    <t>Maõ soá</t>
  </si>
  <si>
    <t>Ngöôøi laäp bieåu                               Keá toaùn tröôûng                               Giaùm ñoác</t>
  </si>
  <si>
    <t>2. Tieàn chi traû voán goùp cho caùc chuû sôû höõu, mua laïi coå phieáu cuûa doanh nghieäp ñaõ phaùt haønh</t>
  </si>
  <si>
    <t>AÛnh höôûng cuûa thay ñoåi tyû giaù hoái ñoaùi quy ñoåi ngoaïi teä</t>
  </si>
  <si>
    <t>Ngöôøi laäp bieåu                                           Keá toaùn tröôûng                                            Giaùm ñoác</t>
  </si>
  <si>
    <t>Ngöôøi laäp bieåu                             Keá toaùn tröôûng                               Giaùm ñoác</t>
  </si>
  <si>
    <t>SO SAÙNH</t>
  </si>
  <si>
    <t>TH/KH</t>
  </si>
  <si>
    <t>Hôïp ñoàng vöôøn caây</t>
  </si>
  <si>
    <t>Chi phí phaàn meàm quaûn lyù keá toaùn</t>
  </si>
  <si>
    <t>Tieàn baûo haønh daùn decan quaûng caùo</t>
  </si>
  <si>
    <t>Traùi phieáu Chính phuû</t>
  </si>
  <si>
    <t>Coâng traùi xaây döïng Toå quoác</t>
  </si>
  <si>
    <t>Tieàn laõi voán gôûi ngaân haøng</t>
  </si>
  <si>
    <t>Tieàn laõi traùi phieáu, coâng traùi</t>
  </si>
  <si>
    <t>Chi coå töùc</t>
  </si>
  <si>
    <t>2 Caùc khoaûn töông ñöông tieàn</t>
  </si>
  <si>
    <t>3. Ñaàu tö ngaén haïn</t>
  </si>
  <si>
    <t>4. Phaûi thu khaùch haøng</t>
  </si>
  <si>
    <t>5. Traû tröôùc cho ngöôøi baùn</t>
  </si>
  <si>
    <t>6. Caùc khoaûn phaûi thu khaùc</t>
  </si>
  <si>
    <t>7. Haøng toàn kho</t>
  </si>
  <si>
    <t>8. Chi phí traû tröôùc ngaén haïn</t>
  </si>
  <si>
    <t>9. Taøi saûn coá ñònh höõu hình</t>
  </si>
  <si>
    <t>1. Toång doanh thu</t>
  </si>
  <si>
    <t>1.1 Doanh thu baùn haøng vaø cung caáp dòch vuï</t>
  </si>
  <si>
    <t>1.2 Doanh thu hoaït ñoäng taøi chính</t>
  </si>
  <si>
    <t>1.3 Thu nhaäp khaùc</t>
  </si>
  <si>
    <t>2. Toång chi phí</t>
  </si>
  <si>
    <t>2.1 Giaù voán haøng baùn</t>
  </si>
  <si>
    <t>2.2 Chi phí baùn haøng vaø quaûn lyù doanh nghieäp</t>
  </si>
  <si>
    <t>2.3 Chi phí hoaït ñoäng taøi chính</t>
  </si>
  <si>
    <t>2.4 Chi phí khaùc</t>
  </si>
  <si>
    <t>1. Baùo caùo taøi chính</t>
  </si>
  <si>
    <t>1. Boá trí cô caáu taøi saûn vaø cô caáu nguoàn voán</t>
  </si>
  <si>
    <t>2. Khaû naêng thanh toaùn</t>
  </si>
  <si>
    <t>3. Tyû suaát sinh lôøi</t>
  </si>
  <si>
    <t>2. Keá hoaïch taøi chính</t>
  </si>
  <si>
    <t>3. Thu nhaäp cuûa CB.CNV</t>
  </si>
  <si>
    <t>Quyõ tieàn löông</t>
  </si>
  <si>
    <t>cuoái kyø</t>
  </si>
  <si>
    <t>trong kyø</t>
  </si>
  <si>
    <t>ñaàu kyø</t>
  </si>
  <si>
    <t>noäp ñaàu kyø</t>
  </si>
  <si>
    <t>Soá phaùt sinh trong kyø</t>
  </si>
  <si>
    <t>noäp cuoái kyø</t>
  </si>
  <si>
    <t>Nguyeãn Theá Nghieâm (tieàn cöôùc ñieän thoaïi)</t>
  </si>
  <si>
    <t>Traàn Trung Kieân (tieàn cöôùc ñieän thoaïi)</t>
  </si>
  <si>
    <t>Phaïm Thò Myõ (taïm öùng mua haøng)</t>
  </si>
  <si>
    <t>Phaân boå phí xaây döïng heä thoáng ISO</t>
  </si>
  <si>
    <t>Taøi saûn ngaén haïn / Toång soá taøi saûn     (100/270)</t>
  </si>
  <si>
    <t>2.1. Khaû naêng thanh toaùn nhanh        (110/310)</t>
  </si>
  <si>
    <t>Nguyeãn Vaên Uùt (tieàn cöôùc ñieän thoaïi)</t>
  </si>
  <si>
    <t>Phuï caáp thuø lao traùch nhieäm</t>
  </si>
  <si>
    <t>10. Chi phí xaây döïng cô baûn dôû dang</t>
  </si>
  <si>
    <t>11. Ñaàu tö daøi haïn khaùc</t>
  </si>
  <si>
    <t>12. Chi phí traû tröôùc daøi haïn</t>
  </si>
  <si>
    <t>13. Vay vaø nôï ngaén haïn</t>
  </si>
  <si>
    <t>14. Phaûi traû ngöôøi baùn</t>
  </si>
  <si>
    <t>15. Thueá vaø caùc khoaûn phaûi noäp nhaø nöôùc</t>
  </si>
  <si>
    <t>20. Voán chuû sôû höõu</t>
  </si>
  <si>
    <t>21. Lôïi nhuaän sau thueá chöa phaân phoái</t>
  </si>
  <si>
    <t>Soá ñaàu naêm</t>
  </si>
  <si>
    <t>HÑ tieát kieäm NH Ñaàu tö Phaùt trieån Taây Ninh</t>
  </si>
  <si>
    <t>Traàn Cao Quyù (tieàn cöôùc ñieän thoaïi)</t>
  </si>
  <si>
    <t>Phaân boå giaù trò lôïi theá thöông maïi</t>
  </si>
  <si>
    <t>Phí kieåm ñònh thieát bò</t>
  </si>
  <si>
    <t>Phí thaåm ñònh giaù</t>
  </si>
  <si>
    <t>NAÊM</t>
  </si>
  <si>
    <t>Hoa hoàng phí baûo hieåm veù</t>
  </si>
  <si>
    <t>Phí baûo hieåm veù</t>
  </si>
  <si>
    <t>Tieàn laõi voán vay ngaân haøng</t>
  </si>
  <si>
    <t>Maãu soá B 02a - DN</t>
  </si>
  <si>
    <t>(Ban haønh theo QÑ soá 15/2006/QÑ-BTC</t>
  </si>
  <si>
    <t>ngaøy 20/03/2006 cuûa Boä tröôûng BTC)</t>
  </si>
  <si>
    <t>BAÙO CAÙO KEÁT QUAÛ HOAÏT ÑOÄNG KINH DOANH GIÖÕA NIEÂN ÑOÄ</t>
  </si>
  <si>
    <t>(Daïng ñaày ñuû)</t>
  </si>
  <si>
    <t>Naêm nay</t>
  </si>
  <si>
    <t>Naêm tröôùc</t>
  </si>
  <si>
    <t>Luõy keá töø ñaàu naêm ñeán cuoái quyù naøy</t>
  </si>
  <si>
    <t>2. Caùc khoaûn giaûm tröø doanh thu</t>
  </si>
  <si>
    <t>7. Chi phí taøi chính</t>
  </si>
  <si>
    <t>14. Toång lôïi nhuaän keá toaùn tröôùc thueá</t>
  </si>
  <si>
    <t>15. Chi phí thueá thu nhaäp doanh nghieäp hieän haønh</t>
  </si>
  <si>
    <t>16. Chi phí thueá thu nhaäp doanh nghieäp hoaõn laïi</t>
  </si>
  <si>
    <t>17. Lôïi nhuaän sau thueá thu nhaäp doanh nghieäp</t>
  </si>
  <si>
    <t>18. Laõi cô baûn treân coå phieáu</t>
  </si>
  <si>
    <t>CTY COÅ PHAÀN CAÙP TREO NUÙI BAØ TAÂY NINH</t>
  </si>
  <si>
    <t xml:space="preserve">           NINH SÔN - THÒ XAÕ - TAÂY NINH</t>
  </si>
  <si>
    <t>minh</t>
  </si>
  <si>
    <t>Thuyeát</t>
  </si>
  <si>
    <t>Ngöôøi laäp bieåu                                  Keá toaùn tröôûng                                   Giaùm ñoác</t>
  </si>
  <si>
    <t>Maãu soá B 01a - DN</t>
  </si>
  <si>
    <t>BAÛNG CAÂN ÑOÁI KEÁ TOAÙN GIÖÕA NIEÂN ÑOÄ</t>
  </si>
  <si>
    <t>Taøi saûn</t>
  </si>
  <si>
    <t>Soá cuoái quyù</t>
  </si>
  <si>
    <t>2. Döï phoøng giaûm giaù ñaàu tö ngaén haïn</t>
  </si>
  <si>
    <t>III. Caùc khoaûn phaûi thu ngaén haïn</t>
  </si>
  <si>
    <t>3. Phaûi thu noäi boä ngaén haïn</t>
  </si>
  <si>
    <t>6. Döï phoøng phaûi thu ngaén haïn khoù ñoøi</t>
  </si>
  <si>
    <t>2. Thueá GTGT ñöôïc khaáu tröø</t>
  </si>
  <si>
    <t>3. Thueá vaø caùc khoaûn khaùc phaûi thu Nhaø nöôùc</t>
  </si>
  <si>
    <t>5. Taøi saûn ngaén haïn khaùc</t>
  </si>
  <si>
    <t>2. Voán kinh doanh ôû ñôn vò tröïc thuoäc</t>
  </si>
  <si>
    <t>3. Phaûi thu daøi haïn noäi boä</t>
  </si>
  <si>
    <t>4. Phaûi thu daøi haïn khaùc</t>
  </si>
  <si>
    <t>5. Döï phoøng phaûi thu daøi haïn khoù ñoøi</t>
  </si>
  <si>
    <t>4. Döï phoøng giaûm giaù ñaàu tö taøi chính daøi haïn</t>
  </si>
  <si>
    <t>A. NÔÏ PHAÛI TRAÛ (300 = 310 + 330)</t>
  </si>
  <si>
    <t>5. Phaûi traû ngöôøi lao ñoäng</t>
  </si>
  <si>
    <t>9. Caùc khoaûn phaûi traû, phaûi noäp ngaén haïn khaùc</t>
  </si>
  <si>
    <t>6. Döï phoøng trôï caáp maát vieäc laøm</t>
  </si>
  <si>
    <t>7. Döï phoøng phaûi traû daøi haïn</t>
  </si>
  <si>
    <t>B. VOÁN CHUÛ SÔÛ HÖÕU (400 = 410 + 430)</t>
  </si>
  <si>
    <t>3. Voán khaùc cuûa chuû sôû höõu</t>
  </si>
  <si>
    <t>4. Coå phieáu quyõ</t>
  </si>
  <si>
    <t>5. Cheânh leäch ñaùnh giaù laïi taøi saûn</t>
  </si>
  <si>
    <t>6. Cheânh leäch tyû giaù hoái ñoaùi</t>
  </si>
  <si>
    <t>7. Quyõ ñaàu tö phaùt trieån</t>
  </si>
  <si>
    <t>8. Quyõ döï phoøng taøi chính</t>
  </si>
  <si>
    <t>9. Quyõ khaùc thuoäc voán chuû sôû höõu</t>
  </si>
  <si>
    <t>10. Lôïi nhuaän sau thueá chöa phaân phoái</t>
  </si>
  <si>
    <t>11. Nguoàn voán ñaàu tö XDCB</t>
  </si>
  <si>
    <t>TOÅNG COÄNG NGUOÀN VOÁN (440 = 300 + 400)</t>
  </si>
  <si>
    <t>3. Haøng hoùa nhaän baùn hoä, nhaän kyù gôûi, kyù cöôïc</t>
  </si>
  <si>
    <t>6. Döï toaùn chi söï nghieäp, döï aùn</t>
  </si>
  <si>
    <t>10. Döï phoøng phaûi traû ngaén haïn</t>
  </si>
  <si>
    <t>Maãu soá B 03a - DN</t>
  </si>
  <si>
    <t>BAÙO CAÙO LÖU CHUYEÅN TIEÀN TEÄ GIÖÕA NIEÂN ÑOÄ</t>
  </si>
  <si>
    <t>1. Tieàn thu töø phaùt haønh coå phieáu, nhaän voán goùp cuûa chuû sôû höõu</t>
  </si>
  <si>
    <t>Löu chuyeån tieàn thuaàn trong kyø (50=20+30+40)</t>
  </si>
  <si>
    <t>Tieàn vaø töông ñöông tieàn cuoái kyø (70=50+60+61)</t>
  </si>
  <si>
    <t>BAÛN THUYEÁT MINH BAÙO CAÙO TAØI CHÍNH CHOÏN LOÏC</t>
  </si>
  <si>
    <t>Maãu soá B 09a - DN</t>
  </si>
  <si>
    <t>4. Ñaëc ñieåm hoaït ñoäng kinh doanh cuûa doanh nghieäp trong kyø keá toaùn coù aûnh höôûng ñeán baùo caùo taøi chính:</t>
  </si>
  <si>
    <t>II. Kyø keá toaùn, ñôn vò tieàn teä söû duïng trong keá toaùn</t>
  </si>
  <si>
    <t>III. Chuaån möïc vaø cheá ñoä keá toaùn aùp duïng</t>
  </si>
  <si>
    <t>3. Hình thöùc keá toaùn aùp duïng: Chöùng töø ghi soå.</t>
  </si>
  <si>
    <t>1. Cheá ñoä keá toaùn aùp duïng theo Heä thoáng keá toaùn Vieät Nam cuûa Boä Taøi Chính.</t>
  </si>
  <si>
    <t>2. Tuaân thuû theo Chuaån möïc keá toaùn Vieät Nam vaø Cheá ñoä keá toaùn doanh nghieäp cuûa Boä Taøi Chính.</t>
  </si>
  <si>
    <t>1. Kyø keá toaùn naêm baét ñaàu töø ngaøy 01/01/2006 keát thuùc vaøo ngaøy 31/12/2006.</t>
  </si>
  <si>
    <t>1. Nguyeân taéc ghi nhaän caùc khoaûn tieàn vaø caùc khoaûn töông ñöông tieàn:</t>
  </si>
  <si>
    <t xml:space="preserve">    - Nguyeân taéc ghi nhaän caùc khoaûn tieàn vaø caùc khoaûn töông ñöông tieàn: Giaù trò treân chöùng töø goác.</t>
  </si>
  <si>
    <t xml:space="preserve">    - Phöông phaùp chuyeån ñoåi caùc ñoàng tieàn khaùc ra ñoàng tieàn söû duïng trong keá toaùn: Tyû giaù hoái ñoaùi taïi thôøi ñieåm haïch toaùn keá toaùn.</t>
  </si>
  <si>
    <t>2. Nguyeân taéc ghi nhaän haøng toàn kho:</t>
  </si>
  <si>
    <t xml:space="preserve">    - Phöông phaùp tính giaù trò haøng toàn kho: Theo ñôn giaù bình quaân gia quyeàn.</t>
  </si>
  <si>
    <t>3. Nguyeân taéc ghi nhaän vaø khaáu hao taøi saûn coá ñònh:</t>
  </si>
  <si>
    <t xml:space="preserve">    - Taøi saûn coá ñònh ñöôïc ghi nhaän theo nguyeân giaù tröø (-) giaù trò hao moøn luõy keá.</t>
  </si>
  <si>
    <t>V. Thoâng tin boå sung cho caùc khoaûn muïc trình baøy trong Baûng caân ñoái keá toaùn</t>
  </si>
  <si>
    <t>Ñaàu naêm</t>
  </si>
  <si>
    <t>VI. Thoâng tin boå sung cho caùc khoaûn muïc trình baøy trong Baùo caùo keát quaû hoaït ñoäng kinh doanh</t>
  </si>
  <si>
    <t>VII. Nhöõng thoâng tin khaùc</t>
  </si>
  <si>
    <t xml:space="preserve">                 NINH SÔN - THÒ XAÕ - TAÂY NINH</t>
  </si>
  <si>
    <t>BAÛNG CAÂN ÑOÁI SOÁ PHAÙT SINH</t>
  </si>
  <si>
    <t>SOÁ HIEÄU TAØI KHOAÛN</t>
  </si>
  <si>
    <t>SOÁ DÖ ÑAÀU KYØ</t>
  </si>
  <si>
    <t>SOÁ PHAÙT SINH TRONG KYØ</t>
  </si>
  <si>
    <t>SOÁ DÖ CUOÁI KYØ</t>
  </si>
  <si>
    <t>NÔÏ</t>
  </si>
  <si>
    <t>COÙ</t>
  </si>
  <si>
    <t>111 TiÒn mÆt</t>
  </si>
  <si>
    <t xml:space="preserve">        1111 TiÒn ViÖt Nam</t>
  </si>
  <si>
    <t>112 TiÒn gêi ng¡n hªng</t>
  </si>
  <si>
    <t xml:space="preserve">        1121 TiÒn ViÖt Nam</t>
  </si>
  <si>
    <t>128 ˜Çu t§ ngÅn hÁn khÀc</t>
  </si>
  <si>
    <t xml:space="preserve">        1281 TiÒn gêi câ kù hÁn</t>
  </si>
  <si>
    <t>131 Ph¶i thu cïa khÀch hªng</t>
  </si>
  <si>
    <t>133 ThuÕ GTGT ¢§íc khÊu trô</t>
  </si>
  <si>
    <t>138 Ph¶i thu khÀc</t>
  </si>
  <si>
    <t xml:space="preserve">        1388 Ph¶i thu khÀc</t>
  </si>
  <si>
    <t>141 TÁm ÷ng</t>
  </si>
  <si>
    <t>142 Chi phÛ tr¶ tr§ìc ngÅn hÁn</t>
  </si>
  <si>
    <t>152 Nguy£n liÖu, vËt liÖu</t>
  </si>
  <si>
    <t>153 C¤ng có, dóng có</t>
  </si>
  <si>
    <t>156 Hªng hâa</t>
  </si>
  <si>
    <t xml:space="preserve">        1561 GiÀ mua hªng hâa</t>
  </si>
  <si>
    <t>211 Tªi s¶n cç ¢Ünh höu hØnh</t>
  </si>
  <si>
    <t xml:space="preserve">        2111 Nhª cõa, vËt kiÕn tròc</t>
  </si>
  <si>
    <t xml:space="preserve">        2112 MÀy mâc, thiÕt bÜ</t>
  </si>
  <si>
    <t xml:space="preserve">        2113 Ph§¥ng tiÖn vËn t¶i, truyÒn dÉn</t>
  </si>
  <si>
    <t xml:space="preserve">        2114 ThiÕt bÜ, dóng có qu¶n lü</t>
  </si>
  <si>
    <t xml:space="preserve">        2118 TSC˜ khÀc</t>
  </si>
  <si>
    <t>214 Hao mßn TSC˜</t>
  </si>
  <si>
    <t xml:space="preserve">        2141 Hao mßn TSC˜ höu hØnh</t>
  </si>
  <si>
    <t>228 ˜Çu t§ dªi hÁn khÀc</t>
  </si>
  <si>
    <t xml:space="preserve">        2281 Cå phiÕu</t>
  </si>
  <si>
    <t xml:space="preserve">        2282 TrÀi phiÕu</t>
  </si>
  <si>
    <t>241 X¡y døng c¥ b¶n dê dang</t>
  </si>
  <si>
    <t xml:space="preserve">        2412 X¡y døng c¥ b¶n</t>
  </si>
  <si>
    <t>242 Chi phÛ tr¶ tr§ìc dªi hÁn</t>
  </si>
  <si>
    <t>331 Ph¶i tr¶ cho ng§éi bÀn</t>
  </si>
  <si>
    <t>333 ThuÕ vª cÀc kho¶n ph¶i nèp nhª n§ìc</t>
  </si>
  <si>
    <t xml:space="preserve">        3331 ThuÕ GTGT ph¶i nèp</t>
  </si>
  <si>
    <t xml:space="preserve">        3334 ThuÕ thu nhËp doanh nghiÖp</t>
  </si>
  <si>
    <t xml:space="preserve">        3337 ThuÕ nhª ¢Êt, tiÒn thu£ ¢Êt</t>
  </si>
  <si>
    <t xml:space="preserve">        3338 CÀc loÁi thuÕ khÀc</t>
  </si>
  <si>
    <t>334 Ph¶i tr¶ ng§éi lao ¢èng</t>
  </si>
  <si>
    <t xml:space="preserve">        3341 Ph¶i tr¶ c¤ng nh¡n vi£n</t>
  </si>
  <si>
    <t>338 Ph¶i tr¶, ph¶i nèp khÀc</t>
  </si>
  <si>
    <t xml:space="preserve">        3382 Kinh phÛ c¤ng ¢oªn</t>
  </si>
  <si>
    <t xml:space="preserve">        3383 B¶o hiÓm xº hèi</t>
  </si>
  <si>
    <t xml:space="preserve">        3384 B¶o hiÓm y tÕ</t>
  </si>
  <si>
    <t xml:space="preserve">        3387 Doanh thu ch§a thøc hiÖn</t>
  </si>
  <si>
    <t xml:space="preserve">        3388 Ph¶i tr¶, ph¶i nèp khÀc</t>
  </si>
  <si>
    <t>341 Vay dªi hÁn</t>
  </si>
  <si>
    <t>351 Quû dø phßng trí cÊp mÊt viÖc lªm</t>
  </si>
  <si>
    <t>411 Nguän vçn kinh doanh</t>
  </si>
  <si>
    <t xml:space="preserve">        4111 Vçn ¢Çu t§ cïa chï sê höu</t>
  </si>
  <si>
    <t>414 Quû ¢Çu t§ phÀt triÓn</t>
  </si>
  <si>
    <t>415 Quû dø phßng tªi chÛnh</t>
  </si>
  <si>
    <t>421 Líi nhuËn ch§a ph¡n phçi</t>
  </si>
  <si>
    <t xml:space="preserve">        4211 Líi nhuËn ch§a ph¡n phçi nŸm tr§ìc</t>
  </si>
  <si>
    <t xml:space="preserve">        4212 Líi nhuËn ch§a ph¡n phçi nŸm nay</t>
  </si>
  <si>
    <t>431 Quû khen th§êng, phòc líi</t>
  </si>
  <si>
    <t xml:space="preserve">        4311 Quû khen th§êng</t>
  </si>
  <si>
    <t xml:space="preserve">        4312 Quû phòc líi</t>
  </si>
  <si>
    <t xml:space="preserve">        5111 Doanh thu bÀn hªng hâa</t>
  </si>
  <si>
    <t xml:space="preserve">        5113 Doanh thu cung cÊp dÜch vó</t>
  </si>
  <si>
    <t>515 Doanh thu hoÁt ¢èng tªi chÛnh</t>
  </si>
  <si>
    <t>632 GiÀ vçn hªng bÀn</t>
  </si>
  <si>
    <t>641 Chi phÛ bÀn hªng</t>
  </si>
  <si>
    <t xml:space="preserve">        6411 Chi phÛ nh¡n vi£n</t>
  </si>
  <si>
    <t xml:space="preserve">        6412 Chi phÛ vËt liÖu, bao bØ</t>
  </si>
  <si>
    <t xml:space="preserve">        6413 Chi phÛ dóng có, ¢ä dîng</t>
  </si>
  <si>
    <t xml:space="preserve">        6417 Chi phÛ dÜch vó mua ngoªi</t>
  </si>
  <si>
    <t xml:space="preserve">        6418 Chi phÛ bÂng tiÒn khÀc</t>
  </si>
  <si>
    <t>642 Chi phÛ qu¶n lü doanh nghiÖp</t>
  </si>
  <si>
    <t xml:space="preserve">        6421 Chi phÛ nh¡n vi£n qu¶n lü</t>
  </si>
  <si>
    <t xml:space="preserve">        6422 Chi phÛ vËt liÖu qu¶n lü</t>
  </si>
  <si>
    <t xml:space="preserve">        6423 Chi phÛ ¢ä dîng vŸn phßng</t>
  </si>
  <si>
    <t xml:space="preserve">        6425 ThuÕ, phÛ vª lÖ phÛ</t>
  </si>
  <si>
    <t xml:space="preserve">        6427 Chi phÛ dÜch vó mua ngoªi</t>
  </si>
  <si>
    <t xml:space="preserve">        6428 Chi phÛ bÂng tiÒn khÀc</t>
  </si>
  <si>
    <t>711 Thu nhËp khÀc</t>
  </si>
  <si>
    <t>911 XÀc ¢Ünh kÕt qu¶ kinh doanh</t>
  </si>
  <si>
    <t>Tång Cèng</t>
  </si>
  <si>
    <t>ÑVT: Ñoàng.</t>
  </si>
  <si>
    <t>Ngöôøi laäp bieåu                                                   Keá toaùn tröôûng                                                     Giaùm ñoác</t>
  </si>
  <si>
    <t xml:space="preserve">        1331 ThuÕ GTGT ¢§íc khÊu trô cïa HH, DV</t>
  </si>
  <si>
    <t xml:space="preserve">        2115 C¡y l¡u nŸm, sòc vËt lªm viÖc vª cho SP</t>
  </si>
  <si>
    <t>511 Doanh thu bÀn hªng vª CC dÜch vó</t>
  </si>
  <si>
    <t>821 Chi phÛ thuÕ thu nhËp doanh nghiÖp</t>
  </si>
  <si>
    <t xml:space="preserve">        8211 Chi phÛ thuÕ TNDN hiÖn hªnh</t>
  </si>
  <si>
    <t>635 Chi phÛ tªi chÛnh</t>
  </si>
  <si>
    <t>Cty Ñieän baùo Ñieän thoaïi Taây Ninh (tieàn ñieän)</t>
  </si>
  <si>
    <t>16. Phaûi traû ngöôøi lao ñoäng</t>
  </si>
  <si>
    <t>17. Caùc khoaûn phaûi traû, phaûi noäp ngaén haïn khaùc</t>
  </si>
  <si>
    <t>Tieàn quaûng caùo treân cabin (doanh thu nhaän tröôùc)</t>
  </si>
  <si>
    <t>Nôï vay daøi haïn döï aùn Coâng trình Maùng tröôït</t>
  </si>
  <si>
    <t>Thueá TNCN thu hoä</t>
  </si>
  <si>
    <t>18. Vay vaø nôï daøi haïn</t>
  </si>
  <si>
    <t>19. Quyõ döï phoøng maát vieäc laøm</t>
  </si>
  <si>
    <t>Voán ñaàu tö cuûa chuû sôû höõu</t>
  </si>
  <si>
    <t>1. Lôïi nhuaän sau thueá coøn laïi ñaàu kyø</t>
  </si>
  <si>
    <t>3. Lôïi nhuaän keá toaùn tröôùc thueá</t>
  </si>
  <si>
    <t>4. Chi phí thueá thu nhaäp doanh nghieäp hieän haønh</t>
  </si>
  <si>
    <t>5. Lôïi nhuaän sau thueá thu nhaäp doanh nghieäp</t>
  </si>
  <si>
    <t xml:space="preserve">               NINH SÔN - THÒ XAÕ - TAÂY NINH</t>
  </si>
  <si>
    <t>3. Phaân phoái lôïi nhuaän sau thueá trong kyø</t>
  </si>
  <si>
    <t>4. Lôïi nhuaän sau thueá coøn laïi cuoái kyø  (1+2-3)</t>
  </si>
  <si>
    <t>Phí naâng caáp, söûa chöõa baûng pano quaûng caùo</t>
  </si>
  <si>
    <t>Chi phí vaän chuyeån</t>
  </si>
  <si>
    <t>Phuï caáp thuø lao HÑQT &amp; BKS</t>
  </si>
  <si>
    <t>Nôï phaûi traû / Toång nguoàn voán            (300/440)</t>
  </si>
  <si>
    <t>Nguoàn voán chuû SH / Toång nguoàn voán   (400/440)</t>
  </si>
  <si>
    <t>2.4. Khaû naêng thanh toaùn nôï daøi haïn   (100/330)</t>
  </si>
  <si>
    <t>LUÕY KEÁ</t>
  </si>
  <si>
    <t>THÖÏC HIEÄN LUÕY KEÁ</t>
  </si>
  <si>
    <t>Thuø lao traùch nhieäm</t>
  </si>
  <si>
    <t>Tieàn coâng ngoaøi giôø</t>
  </si>
  <si>
    <t>Cuoái kyø</t>
  </si>
  <si>
    <t>Haøng hoùa, vaät tö</t>
  </si>
  <si>
    <t>Chi phí söûa chöõa lôùn TSCÑ</t>
  </si>
  <si>
    <t>Chi phí HÑ chaêm soùc caây kieång</t>
  </si>
  <si>
    <t>Chi phí ñoà duøng phuïc vuï khaùch</t>
  </si>
  <si>
    <t>Chi phí veä só</t>
  </si>
  <si>
    <t>Phaân boå giaù trò coâng cuï</t>
  </si>
  <si>
    <t>Coâng taùc phí (121x30.000x30),(121x10.000x30)</t>
  </si>
  <si>
    <t>Phuï caáp ñoàng phuïcï (121x500.000)</t>
  </si>
  <si>
    <t>Thuø lao tröïc ñeâm (40.000x2x30),(30.000x2x330)</t>
  </si>
  <si>
    <t>Tieàn aên (121x450.000x12)</t>
  </si>
  <si>
    <t>Tieàn xaêng (11x15)+(110x10)x10.500x12</t>
  </si>
  <si>
    <t>Thuø lao HÑQT &amp; BKS</t>
  </si>
  <si>
    <t>2. Lôïi nhuaän sau thueá taêng trong kyø</t>
  </si>
  <si>
    <t>Lôïi nhuaän sau thueá taêng trong kyø</t>
  </si>
  <si>
    <t>Tieàn HÑ cho thueâ vöôøn caây (doanh thu nhaän tröôùc)</t>
  </si>
  <si>
    <t>Tieàn baûo haønh coâng trình 2 nhaø veä sinh</t>
  </si>
  <si>
    <t>Tieàn baûo haønh coâng trình baûng pano quaøng caùo</t>
  </si>
  <si>
    <t>TK tieàn gôûi Ngaân haøng Ñaàu tö &amp; Phaùt trieån Taây Ninh</t>
  </si>
  <si>
    <t>Cty CP Tö vaán XD Toång hôïp Taây Ninh (HÑ tö vaán)</t>
  </si>
  <si>
    <t>Cty CP Tö vaán XD Noâng nghieäp Taây Ninh (HÑ tö vaán)</t>
  </si>
  <si>
    <t>Cty TNHH Kim Sôn Taây Ninh (HÑ caây kieång)</t>
  </si>
  <si>
    <t>Cty TNHH Taân Daân Taây Ninh (HÑ xaây döïng)</t>
  </si>
  <si>
    <t>Cty TNHH Tröôøng Thònh TP.HCM (tieàn thi coâng)</t>
  </si>
  <si>
    <t>Cô sôû Quaûng caùo treû V&amp;T Taây Ninh (HÑ pano)</t>
  </si>
  <si>
    <t>Trung taâm quy hoaïch &amp; Kieåm ñònh TNinh (HÑ tö vaán)</t>
  </si>
  <si>
    <t>Toå Kyõ thuaät (taïm öùng daàu DO)</t>
  </si>
  <si>
    <t>Toå Xe löûa (taïm öùng daàu DO)</t>
  </si>
  <si>
    <t>Nguyeãn Theá Nghieâm (taïm öùng coâng taùc)</t>
  </si>
  <si>
    <t>Haøng hoùa (Nöôùc suoái)</t>
  </si>
  <si>
    <t>Tieàn in lòch naêm 2007</t>
  </si>
  <si>
    <t>Phí kstk 2 nhaø veä sinh traïm trung chuyeån</t>
  </si>
  <si>
    <t>Phí thaåm ñònh 2 nhaø veä sinh traïm trung chuyeån</t>
  </si>
  <si>
    <t>Giaù trò coâng cuï, duïng cuï naêm 2006</t>
  </si>
  <si>
    <t>Giaù trò coâng cuï, duïng cuï naêm 2007</t>
  </si>
  <si>
    <t>Phí môû cöûa truï thaùp caùp treo</t>
  </si>
  <si>
    <t>Phí sôn söûa nhaø ga caùp treo</t>
  </si>
  <si>
    <t>Phí thay caùp tuyeán keùo maùng tröôït</t>
  </si>
  <si>
    <t>Cty CP Du Lòch &amp; Thöông maïi Taây Ninh (HÑ xe löûa)</t>
  </si>
  <si>
    <t>Phí ñaàu tö döï aùn caùp treo giai ñoaïn 2</t>
  </si>
  <si>
    <t>Phí xaây laép thay caùp tuyeán keùo maùng tröôït</t>
  </si>
  <si>
    <t>Phí xaây laép môû cöûa soå truï thaùp caùp treo</t>
  </si>
  <si>
    <t>Quyù III naêm 2007</t>
  </si>
  <si>
    <t>Taïi ngaøy 30 thaùng 9 naêm 2007</t>
  </si>
  <si>
    <t xml:space="preserve">                  Laäp, ngaøy 10 thaùng 10 naêm 2007</t>
  </si>
  <si>
    <t xml:space="preserve">            Laäp, ngaøy 10 thaùng 10 naêm 2007</t>
  </si>
  <si>
    <t xml:space="preserve">   Laäp ngaøy 10 thaùng 10 naêm 2007</t>
  </si>
  <si>
    <t>Quyeát ñònh soá 206/2003/QÑ-BTC ngaøy 12/12/2003 cuûa Boä Taøi chính, rieâng haøng quyù khaáu hao ñöôïc taïm trích theo doanh thu ñeå haïch toaùn phaân boå chi phí.</t>
  </si>
  <si>
    <t>Coâng cuï, duïng cuï</t>
  </si>
  <si>
    <t>Ngaøy 10 thaùng 10 naêm 2007</t>
  </si>
  <si>
    <t>Cty TNHH Vónh Phuù TP.HCM (tieàn HÑ thi coâng)</t>
  </si>
  <si>
    <t>Boä phaän Caùp treo (tieàn aùo möa)</t>
  </si>
  <si>
    <t>Buøi Ngoïc Thaùi (tieàn cöôùc ñieän thoaïi)</t>
  </si>
  <si>
    <t>Nguyeãn Huy Cöôøng (tieàn cöôùc ñieän thoaïi)</t>
  </si>
  <si>
    <t>Nguyeãn Vaên Sinh (tieàn cöôùc ñieän thoaïi)</t>
  </si>
  <si>
    <t>Toå Xe löûa (taïm öùng nöôùc axít)</t>
  </si>
  <si>
    <t>Nguyeãn Vaên Thaønh (taïm öùng mua haøng)</t>
  </si>
  <si>
    <t>Leâ Thò Kim Vaân (taïm öùng coâng taùc)</t>
  </si>
  <si>
    <t xml:space="preserve">        3335 ThuÕ thu nhËp cÀ nh¡n</t>
  </si>
  <si>
    <t>3.3 Tyû suaát lôïi nhuaän sau thueá treân nguoàn voán CSH</t>
  </si>
  <si>
    <t>1. Tieàn thu töø baùn haøng, cung caáp dòch vuï vaø doanh thu khaùc (131+511+711)</t>
  </si>
  <si>
    <t>2. Tieàn chi traû cho ngöôøi cung caáp haøng hoùa vaø dòch vuï (331)</t>
  </si>
  <si>
    <t>3. Tieàn chi traû cho ngöôøi lao ñoäng (334)</t>
  </si>
  <si>
    <t>4. Tieàn chi traû laõi vay (635)</t>
  </si>
  <si>
    <t>5. Tieàn chi noäp thueá thu nhaäp doanh nghieäp (3334)</t>
  </si>
  <si>
    <t>1. Tieàn chi ñeå mua saém, xaây döïng TSCÑ vaø taøi saûn daøi haïn khaùc (241)</t>
  </si>
  <si>
    <t>2. Tieàn thu töø thanh lyù, nhöôïng baùn TSCÑ vaø caùc taøi saûn daøi haïn khaùc (131+711)</t>
  </si>
  <si>
    <t>3. Tieàn chi cho vay, mua caùc coâng cuï nôï cuûa ñôn vò khaùc (128)</t>
  </si>
  <si>
    <t>4. Tieàn thu hoài cho vay, baùn laïi caùc coâng cuï nôï cuûa ñôn vò khaùc (128)</t>
  </si>
  <si>
    <t>7. Tieàn thu laõi cho vay, coå töùc vaø lôïi nhuaän ñöôïc chia (515)</t>
  </si>
  <si>
    <t>6. Coå töùc, lôïi nhuaän ñaõ traû cho chuû sôû höõu (421)</t>
  </si>
  <si>
    <t>Tin vắn:</t>
  </si>
  <si>
    <t>CTCP Cáp treo Núi Bà Tây Ninh giải trình về biến động kết quả kinh doanh giữa 1 kỳ Q2/2007 và</t>
  </si>
  <si>
    <t>Q3/2007 như sau:</t>
  </si>
  <si>
    <t>TT</t>
  </si>
  <si>
    <t>QUYÙ III/2007</t>
  </si>
  <si>
    <t>QUYÙ II/2007</t>
  </si>
  <si>
    <t>T.TIEÀN</t>
  </si>
  <si>
    <t>Toång chi phí</t>
  </si>
  <si>
    <t>Thuyeát minh:</t>
  </si>
  <si>
    <t xml:space="preserve">Toång doanh thu quyù 3/2007 so vôùi quyù 2/2007 giaûm 13,59% töông ñöông vôùi toång doanh thu giaûm laø </t>
  </si>
  <si>
    <t>803.221.342 ñ, trong ñoù chuû yeáu laø do löôïng khaùch söû duïng dòch vuï caùp treo - maùng tröôït vaø xe löûa</t>
  </si>
  <si>
    <t>baùnh hôi giaûm ñaùng keå, cuï theå soá löôïng khaùch söû duïng dòch vuï caùp treo - maùng tröôït quyù 3/2007</t>
  </si>
  <si>
    <t>laø 121.521 khaùch giaûm so vôùi quyù 2/2007 laø 12.509 khaùch töông öùng 563.742.850 ñ,</t>
  </si>
  <si>
    <t>vaø löôïng khaùch söû duïng dòch vuï xe löûa baùnh hôi quyù 3/2007 laø 45.300 khaùch giaûm so vôùi quyù 2/2007 laø</t>
  </si>
  <si>
    <t>149.085 khaùch töông öùng 271.063.637 ñ.</t>
  </si>
  <si>
    <t>Toång doanh thu giaûm 13,59% vaø toång chi phí giaûm 15,98% daãn ñeán lôïi nhuaän tröôùc thueá quyù 3/2007</t>
  </si>
  <si>
    <t>so vôùi quyù 2/2007 giaûm 9,47% töông öùng 205.159.945 ñoàng.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</si>
</sst>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0\)"/>
    <numFmt numFmtId="166" formatCode="&quot;\&quot;#,##0;[Red]&quot;\&quot;\-#,##0"/>
    <numFmt numFmtId="167" formatCode="&quot;\&quot;#,##0.00;[Red]&quot;\&quot;\-#,##0.00"/>
    <numFmt numFmtId="168" formatCode="&quot;\&quot;#,##0;[Red]&quot;\&quot;&quot;\&quot;\-#,##0"/>
    <numFmt numFmtId="169" formatCode="&quot;\&quot;#,##0.00;[Red]&quot;\&quot;&quot;\&quot;&quot;\&quot;&quot;\&quot;&quot;\&quot;&quot;\&quot;\-#,##0.00"/>
    <numFmt numFmtId="170" formatCode="#,##0;[Red]#,##0"/>
    <numFmt numFmtId="171" formatCode="#,##0.0"/>
    <numFmt numFmtId="172" formatCode="#,##0.000"/>
    <numFmt numFmtId="173" formatCode="#,##0.00;[Red]#,##0.00"/>
    <numFmt numFmtId="174" formatCode="#,##0.0000"/>
    <numFmt numFmtId="175" formatCode="0.000%"/>
    <numFmt numFmtId="176" formatCode="0.0"/>
    <numFmt numFmtId="177" formatCode="0.000"/>
    <numFmt numFmtId="178" formatCode="dd/mm/yy"/>
    <numFmt numFmtId="179" formatCode="_(* #,##0.0_);_(* \(#,##0.0\);_(* &quot;-&quot;??_);_(@_)"/>
    <numFmt numFmtId="180" formatCode="_(* #,##0_);_(* \(#,##0\);_(* &quot;-&quot;??_);_(@_)"/>
    <numFmt numFmtId="181" formatCode="_(* #,##0.000_);_(* \(#,##0.000\);_(* &quot;-&quot;??_);_(@_)"/>
    <numFmt numFmtId="182" formatCode="0.00;[Red]0.00"/>
  </numFmts>
  <fonts count="28">
    <font>
      <sz val="12"/>
      <name val="vni-times"/>
      <family val="0"/>
    </font>
    <font>
      <i/>
      <sz val="12"/>
      <name val="VNI-Times"/>
      <family val="0"/>
    </font>
    <font>
      <i/>
      <sz val="10"/>
      <name val="VNI-Times"/>
      <family val="0"/>
    </font>
    <font>
      <b/>
      <sz val="14"/>
      <name val="vni-times"/>
      <family val="0"/>
    </font>
    <font>
      <b/>
      <i/>
      <sz val="12"/>
      <name val="VNI-Times"/>
      <family val="0"/>
    </font>
    <font>
      <b/>
      <sz val="12"/>
      <name val="vni-times"/>
      <family val="0"/>
    </font>
    <font>
      <sz val="10"/>
      <name val="Arial"/>
      <family val="2"/>
    </font>
    <font>
      <u val="single"/>
      <sz val="11"/>
      <color indexed="36"/>
      <name val="VNI-Times"/>
      <family val="0"/>
    </font>
    <font>
      <b/>
      <sz val="18"/>
      <name val="Arial"/>
      <family val="2"/>
    </font>
    <font>
      <b/>
      <sz val="12"/>
      <name val="Arial"/>
      <family val="2"/>
    </font>
    <font>
      <u val="single"/>
      <sz val="9"/>
      <color indexed="12"/>
      <name val="VNI-Times"/>
      <family val="0"/>
    </font>
    <font>
      <sz val="14"/>
      <name val="뼻뮝"/>
      <family val="3"/>
    </font>
    <font>
      <sz val="12"/>
      <name val="뼻뮝"/>
      <family val="1"/>
    </font>
    <font>
      <sz val="12"/>
      <name val="바탕체"/>
      <family val="1"/>
    </font>
    <font>
      <sz val="10"/>
      <name val="굴림체"/>
      <family val="3"/>
    </font>
    <font>
      <b/>
      <sz val="9"/>
      <name val="vni-times"/>
      <family val="0"/>
    </font>
    <font>
      <sz val="9"/>
      <name val="VNI-Times"/>
      <family val="0"/>
    </font>
    <font>
      <sz val="14"/>
      <name val="vni-times"/>
      <family val="0"/>
    </font>
    <font>
      <b/>
      <sz val="12"/>
      <name val="VNI-Helve-Condense"/>
      <family val="0"/>
    </font>
    <font>
      <sz val="12"/>
      <name val="VNI-Helve-Condense"/>
      <family val="0"/>
    </font>
    <font>
      <i/>
      <sz val="12"/>
      <name val="VNI-Helve-Condense"/>
      <family val="0"/>
    </font>
    <font>
      <b/>
      <sz val="10"/>
      <name val="VNI-Times"/>
      <family val="0"/>
    </font>
    <font>
      <b/>
      <sz val="12"/>
      <name val="SVNbook-Antiqua"/>
      <family val="2"/>
    </font>
    <font>
      <sz val="12"/>
      <name val="SVNbook-Antiqua"/>
      <family val="2"/>
    </font>
    <font>
      <sz val="8"/>
      <name val="vni-times"/>
      <family val="0"/>
    </font>
    <font>
      <b/>
      <i/>
      <sz val="12"/>
      <name val="Times New Roman"/>
      <family val="1"/>
    </font>
    <font>
      <sz val="12"/>
      <name val="Times New Roman"/>
      <family val="1"/>
    </font>
    <font>
      <b/>
      <i/>
      <u val="single"/>
      <sz val="12"/>
      <name val="VNI-Times"/>
      <family val="0"/>
    </font>
  </fonts>
  <fills count="2">
    <fill>
      <patternFill/>
    </fill>
    <fill>
      <patternFill patternType="gray125"/>
    </fill>
  </fills>
  <borders count="16">
    <border>
      <left/>
      <right/>
      <top/>
      <bottom/>
      <diagonal/>
    </border>
    <border>
      <left>
        <color indexed="63"/>
      </left>
      <right>
        <color indexed="63"/>
      </right>
      <top style="double"/>
      <bottom>
        <color indexed="63"/>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6" fillId="0" borderId="1" applyNumberFormat="0" applyFont="0" applyFill="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0" fontId="6" fillId="0" borderId="0" applyFont="0" applyFill="0" applyBorder="0" applyAlignment="0" applyProtection="0"/>
    <xf numFmtId="0" fontId="12" fillId="0" borderId="0">
      <alignment/>
      <protection/>
    </xf>
    <xf numFmtId="168" fontId="6" fillId="0" borderId="0" applyFont="0" applyFill="0" applyBorder="0" applyAlignment="0" applyProtection="0"/>
    <xf numFmtId="169" fontId="6"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0" fontId="14" fillId="0" borderId="0">
      <alignment/>
      <protection/>
    </xf>
  </cellStyleXfs>
  <cellXfs count="185">
    <xf numFmtId="0" fontId="0" fillId="0" borderId="0" xfId="0" applyAlignment="1">
      <alignment/>
    </xf>
    <xf numFmtId="0" fontId="1" fillId="0" borderId="0" xfId="0" applyFont="1" applyAlignment="1">
      <alignment horizontal="right"/>
    </xf>
    <xf numFmtId="0" fontId="2" fillId="0" borderId="0" xfId="0" applyFont="1" applyAlignment="1">
      <alignment horizontal="right"/>
    </xf>
    <xf numFmtId="0" fontId="5" fillId="0" borderId="2" xfId="0" applyFont="1" applyBorder="1" applyAlignment="1">
      <alignment horizontal="center"/>
    </xf>
    <xf numFmtId="37" fontId="5" fillId="0" borderId="2" xfId="0" applyNumberFormat="1" applyFont="1" applyBorder="1" applyAlignment="1">
      <alignment/>
    </xf>
    <xf numFmtId="0" fontId="0" fillId="0" borderId="2" xfId="0" applyBorder="1" applyAlignment="1">
      <alignment/>
    </xf>
    <xf numFmtId="164" fontId="0" fillId="0" borderId="2" xfId="0" applyNumberFormat="1" applyBorder="1" applyAlignment="1">
      <alignment horizontal="center"/>
    </xf>
    <xf numFmtId="37" fontId="0" fillId="0" borderId="2" xfId="0" applyNumberFormat="1" applyBorder="1" applyAlignment="1">
      <alignment/>
    </xf>
    <xf numFmtId="0" fontId="5" fillId="0" borderId="2" xfId="0" applyFont="1" applyBorder="1" applyAlignment="1">
      <alignment/>
    </xf>
    <xf numFmtId="37" fontId="0" fillId="0" borderId="2" xfId="0" applyNumberFormat="1" applyBorder="1" applyAlignment="1">
      <alignment horizontal="right"/>
    </xf>
    <xf numFmtId="37" fontId="0" fillId="0" borderId="0" xfId="0" applyNumberFormat="1" applyAlignment="1">
      <alignment/>
    </xf>
    <xf numFmtId="164" fontId="5" fillId="0" borderId="2" xfId="0" applyNumberFormat="1" applyFont="1" applyBorder="1" applyAlignment="1">
      <alignment horizontal="center"/>
    </xf>
    <xf numFmtId="37" fontId="5" fillId="0" borderId="2" xfId="0" applyNumberFormat="1" applyFont="1" applyBorder="1" applyAlignment="1">
      <alignment horizontal="right"/>
    </xf>
    <xf numFmtId="0" fontId="0" fillId="0" borderId="2" xfId="0" applyFont="1" applyBorder="1" applyAlignment="1">
      <alignment/>
    </xf>
    <xf numFmtId="164" fontId="0" fillId="0" borderId="2" xfId="0" applyNumberFormat="1" applyFont="1" applyBorder="1" applyAlignment="1">
      <alignment horizontal="center"/>
    </xf>
    <xf numFmtId="37" fontId="0" fillId="0" borderId="2" xfId="0" applyNumberFormat="1" applyFont="1" applyBorder="1" applyAlignment="1">
      <alignment horizontal="right"/>
    </xf>
    <xf numFmtId="0" fontId="6" fillId="0" borderId="0" xfId="15">
      <alignment/>
      <protection/>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15" fillId="0" borderId="6" xfId="0" applyFont="1" applyBorder="1" applyAlignment="1">
      <alignment horizontal="center"/>
    </xf>
    <xf numFmtId="0" fontId="0" fillId="0" borderId="3" xfId="0" applyFont="1" applyBorder="1" applyAlignment="1">
      <alignment/>
    </xf>
    <xf numFmtId="164" fontId="0" fillId="0" borderId="4" xfId="0" applyNumberFormat="1" applyFont="1" applyBorder="1" applyAlignment="1">
      <alignment horizontal="center"/>
    </xf>
    <xf numFmtId="37" fontId="0" fillId="0" borderId="4" xfId="0" applyNumberFormat="1" applyFont="1" applyBorder="1" applyAlignment="1">
      <alignment horizontal="right"/>
    </xf>
    <xf numFmtId="164" fontId="0" fillId="0" borderId="6" xfId="0" applyNumberFormat="1" applyFont="1" applyBorder="1" applyAlignment="1">
      <alignment horizontal="center"/>
    </xf>
    <xf numFmtId="0" fontId="5" fillId="0" borderId="0" xfId="0" applyFont="1" applyBorder="1" applyAlignment="1">
      <alignment horizontal="center"/>
    </xf>
    <xf numFmtId="0" fontId="15" fillId="0" borderId="2" xfId="0" applyFont="1" applyBorder="1" applyAlignment="1">
      <alignment horizontal="center"/>
    </xf>
    <xf numFmtId="0" fontId="5" fillId="0" borderId="0" xfId="0" applyFont="1" applyBorder="1" applyAlignment="1">
      <alignment/>
    </xf>
    <xf numFmtId="0" fontId="5" fillId="0" borderId="0" xfId="0" applyFont="1" applyAlignment="1">
      <alignment/>
    </xf>
    <xf numFmtId="0" fontId="0" fillId="0" borderId="2" xfId="0" applyFont="1" applyBorder="1" applyAlignment="1">
      <alignment/>
    </xf>
    <xf numFmtId="164" fontId="0" fillId="0" borderId="2" xfId="0" applyNumberFormat="1" applyFont="1" applyBorder="1" applyAlignment="1">
      <alignment horizontal="center"/>
    </xf>
    <xf numFmtId="37" fontId="0" fillId="0" borderId="2" xfId="0" applyNumberFormat="1" applyFont="1" applyBorder="1" applyAlignment="1">
      <alignment horizontal="right"/>
    </xf>
    <xf numFmtId="0" fontId="16" fillId="0" borderId="0" xfId="0" applyFont="1" applyAlignment="1">
      <alignment/>
    </xf>
    <xf numFmtId="0" fontId="4" fillId="0" borderId="2" xfId="0" applyFont="1" applyBorder="1" applyAlignment="1">
      <alignment/>
    </xf>
    <xf numFmtId="0" fontId="1" fillId="0" borderId="2" xfId="0" applyFont="1" applyBorder="1" applyAlignment="1">
      <alignment/>
    </xf>
    <xf numFmtId="0" fontId="17" fillId="0" borderId="0" xfId="0" applyFont="1" applyAlignment="1">
      <alignment/>
    </xf>
    <xf numFmtId="0" fontId="3" fillId="0" borderId="0" xfId="0" applyFont="1" applyAlignment="1">
      <alignment/>
    </xf>
    <xf numFmtId="0" fontId="0" fillId="0" borderId="2" xfId="0" applyFont="1" applyBorder="1" applyAlignment="1">
      <alignment horizontal="center"/>
    </xf>
    <xf numFmtId="0" fontId="0" fillId="0" borderId="0" xfId="0" applyFont="1" applyAlignment="1">
      <alignment/>
    </xf>
    <xf numFmtId="0" fontId="1" fillId="0" borderId="0" xfId="0" applyFont="1" applyAlignment="1">
      <alignment horizontal="center"/>
    </xf>
    <xf numFmtId="0" fontId="0" fillId="0" borderId="0" xfId="0" applyBorder="1" applyAlignment="1">
      <alignment horizontal="center" vertical="center"/>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3" xfId="0" applyFont="1" applyBorder="1" applyAlignment="1">
      <alignment/>
    </xf>
    <xf numFmtId="0" fontId="0" fillId="0" borderId="11" xfId="0" applyFont="1" applyBorder="1" applyAlignment="1">
      <alignment/>
    </xf>
    <xf numFmtId="0" fontId="0" fillId="0" borderId="12" xfId="0" applyFont="1" applyBorder="1" applyAlignment="1">
      <alignment/>
    </xf>
    <xf numFmtId="37" fontId="5" fillId="0" borderId="0" xfId="0" applyNumberFormat="1" applyFont="1" applyBorder="1" applyAlignment="1">
      <alignment horizontal="right"/>
    </xf>
    <xf numFmtId="0" fontId="18" fillId="0" borderId="0" xfId="0" applyFont="1" applyAlignment="1">
      <alignment/>
    </xf>
    <xf numFmtId="0" fontId="19" fillId="0" borderId="0" xfId="0" applyFont="1" applyAlignment="1">
      <alignment/>
    </xf>
    <xf numFmtId="0" fontId="19" fillId="0" borderId="0" xfId="0" applyFont="1" applyBorder="1" applyAlignment="1">
      <alignment horizontal="left"/>
    </xf>
    <xf numFmtId="170" fontId="19" fillId="0" borderId="0" xfId="0" applyNumberFormat="1" applyFont="1" applyBorder="1" applyAlignment="1">
      <alignment horizontal="right"/>
    </xf>
    <xf numFmtId="0" fontId="19" fillId="0" borderId="0" xfId="0" applyFont="1" applyAlignment="1">
      <alignment horizontal="right"/>
    </xf>
    <xf numFmtId="170" fontId="18" fillId="0" borderId="0" xfId="0" applyNumberFormat="1" applyFont="1" applyBorder="1" applyAlignment="1">
      <alignment horizontal="right"/>
    </xf>
    <xf numFmtId="0" fontId="18" fillId="0" borderId="0" xfId="0" applyFont="1" applyAlignment="1">
      <alignment horizontal="right"/>
    </xf>
    <xf numFmtId="0" fontId="19" fillId="0" borderId="0" xfId="0" applyFont="1" applyBorder="1" applyAlignment="1">
      <alignment/>
    </xf>
    <xf numFmtId="0" fontId="19" fillId="0" borderId="0" xfId="0" applyFont="1" applyBorder="1" applyAlignment="1">
      <alignment horizontal="right"/>
    </xf>
    <xf numFmtId="0" fontId="19" fillId="0" borderId="0" xfId="0" applyFont="1" applyBorder="1" applyAlignment="1">
      <alignment/>
    </xf>
    <xf numFmtId="0" fontId="18" fillId="0" borderId="0" xfId="0" applyFont="1" applyBorder="1" applyAlignment="1">
      <alignment/>
    </xf>
    <xf numFmtId="0" fontId="18" fillId="0" borderId="2" xfId="0" applyFont="1" applyBorder="1" applyAlignment="1">
      <alignment horizontal="center"/>
    </xf>
    <xf numFmtId="170" fontId="18" fillId="0" borderId="2" xfId="0" applyNumberFormat="1" applyFont="1" applyBorder="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18" fillId="0" borderId="2" xfId="0" applyFont="1" applyBorder="1" applyAlignment="1">
      <alignment/>
    </xf>
    <xf numFmtId="170" fontId="18" fillId="0" borderId="2" xfId="0" applyNumberFormat="1" applyFont="1" applyBorder="1" applyAlignment="1">
      <alignment horizontal="right"/>
    </xf>
    <xf numFmtId="0" fontId="18" fillId="0" borderId="0" xfId="0" applyFont="1" applyBorder="1" applyAlignment="1">
      <alignment horizontal="right"/>
    </xf>
    <xf numFmtId="0" fontId="18" fillId="0" borderId="0" xfId="0" applyFont="1" applyBorder="1" applyAlignment="1">
      <alignment/>
    </xf>
    <xf numFmtId="0" fontId="19" fillId="0" borderId="2" xfId="0" applyFont="1" applyBorder="1" applyAlignment="1">
      <alignment horizontal="left"/>
    </xf>
    <xf numFmtId="170" fontId="19" fillId="0" borderId="2" xfId="0" applyNumberFormat="1" applyFont="1" applyBorder="1" applyAlignment="1">
      <alignment horizontal="right"/>
    </xf>
    <xf numFmtId="0" fontId="19" fillId="0" borderId="0" xfId="0" applyFont="1" applyAlignment="1">
      <alignment horizontal="left"/>
    </xf>
    <xf numFmtId="0" fontId="19" fillId="0" borderId="2" xfId="0" applyFont="1" applyBorder="1" applyAlignment="1">
      <alignment/>
    </xf>
    <xf numFmtId="0" fontId="18" fillId="0" borderId="4" xfId="0" applyFont="1" applyBorder="1" applyAlignment="1">
      <alignment horizontal="center"/>
    </xf>
    <xf numFmtId="0" fontId="18" fillId="0" borderId="6" xfId="0" applyFont="1" applyBorder="1" applyAlignment="1">
      <alignment/>
    </xf>
    <xf numFmtId="0" fontId="18" fillId="0" borderId="6" xfId="0" applyFont="1" applyBorder="1" applyAlignment="1">
      <alignment horizontal="center"/>
    </xf>
    <xf numFmtId="0" fontId="18" fillId="0" borderId="2" xfId="0" applyFont="1" applyBorder="1" applyAlignment="1">
      <alignment/>
    </xf>
    <xf numFmtId="0" fontId="19" fillId="0" borderId="2" xfId="0" applyFont="1" applyBorder="1" applyAlignment="1">
      <alignment/>
    </xf>
    <xf numFmtId="0" fontId="20" fillId="0" borderId="2" xfId="0" applyFont="1" applyBorder="1" applyAlignment="1">
      <alignment/>
    </xf>
    <xf numFmtId="170" fontId="19" fillId="0" borderId="2" xfId="0" applyNumberFormat="1" applyFont="1" applyBorder="1" applyAlignment="1">
      <alignment/>
    </xf>
    <xf numFmtId="0" fontId="18" fillId="0" borderId="2" xfId="0" applyFont="1" applyBorder="1" applyAlignment="1">
      <alignment horizontal="left"/>
    </xf>
    <xf numFmtId="37" fontId="18" fillId="0" borderId="0" xfId="0" applyNumberFormat="1" applyFont="1" applyBorder="1" applyAlignment="1">
      <alignment horizontal="right"/>
    </xf>
    <xf numFmtId="37" fontId="18" fillId="0" borderId="9" xfId="0" applyNumberFormat="1" applyFont="1" applyBorder="1" applyAlignment="1">
      <alignment horizontal="center"/>
    </xf>
    <xf numFmtId="37" fontId="18" fillId="0" borderId="4" xfId="0" applyNumberFormat="1" applyFont="1" applyBorder="1" applyAlignment="1">
      <alignment horizontal="center"/>
    </xf>
    <xf numFmtId="37" fontId="18" fillId="0" borderId="7" xfId="0" applyNumberFormat="1" applyFont="1" applyBorder="1" applyAlignment="1">
      <alignment horizontal="center"/>
    </xf>
    <xf numFmtId="37" fontId="18" fillId="0" borderId="6" xfId="0" applyNumberFormat="1" applyFont="1" applyBorder="1" applyAlignment="1">
      <alignment horizontal="center"/>
    </xf>
    <xf numFmtId="170" fontId="18" fillId="0" borderId="2" xfId="0" applyNumberFormat="1" applyFont="1" applyBorder="1" applyAlignment="1">
      <alignment/>
    </xf>
    <xf numFmtId="0" fontId="19" fillId="0" borderId="0" xfId="0" applyFont="1" applyBorder="1" applyAlignment="1">
      <alignment horizontal="center"/>
    </xf>
    <xf numFmtId="170" fontId="19" fillId="0" borderId="0" xfId="0" applyNumberFormat="1" applyFont="1" applyBorder="1" applyAlignment="1">
      <alignment/>
    </xf>
    <xf numFmtId="37" fontId="19" fillId="0" borderId="2" xfId="0" applyNumberFormat="1" applyFont="1" applyBorder="1" applyAlignment="1">
      <alignment horizontal="right"/>
    </xf>
    <xf numFmtId="10" fontId="19" fillId="0" borderId="0" xfId="0" applyNumberFormat="1" applyFont="1" applyBorder="1" applyAlignment="1">
      <alignment horizontal="center"/>
    </xf>
    <xf numFmtId="10" fontId="19" fillId="0" borderId="0" xfId="0" applyNumberFormat="1" applyFont="1" applyBorder="1" applyAlignment="1">
      <alignment horizontal="right"/>
    </xf>
    <xf numFmtId="10" fontId="18" fillId="0" borderId="0" xfId="0" applyNumberFormat="1" applyFont="1" applyBorder="1" applyAlignment="1">
      <alignment horizontal="center"/>
    </xf>
    <xf numFmtId="10" fontId="18" fillId="0" borderId="0" xfId="0" applyNumberFormat="1" applyFont="1" applyBorder="1" applyAlignment="1">
      <alignment horizontal="right"/>
    </xf>
    <xf numFmtId="0" fontId="18" fillId="0" borderId="3" xfId="0" applyFont="1" applyBorder="1" applyAlignment="1">
      <alignment horizontal="center"/>
    </xf>
    <xf numFmtId="10" fontId="18" fillId="0" borderId="4" xfId="0" applyNumberFormat="1" applyFont="1" applyBorder="1" applyAlignment="1">
      <alignment horizontal="center"/>
    </xf>
    <xf numFmtId="10" fontId="18" fillId="0" borderId="13" xfId="0" applyNumberFormat="1" applyFont="1" applyBorder="1" applyAlignment="1">
      <alignment horizontal="center"/>
    </xf>
    <xf numFmtId="0" fontId="18" fillId="0" borderId="5" xfId="0" applyFont="1" applyBorder="1" applyAlignment="1">
      <alignment/>
    </xf>
    <xf numFmtId="10" fontId="18" fillId="0" borderId="6" xfId="0" applyNumberFormat="1" applyFont="1" applyBorder="1" applyAlignment="1">
      <alignment horizontal="center"/>
    </xf>
    <xf numFmtId="4" fontId="18" fillId="0" borderId="6" xfId="0" applyNumberFormat="1" applyFont="1" applyBorder="1" applyAlignment="1">
      <alignment horizontal="center"/>
    </xf>
    <xf numFmtId="4" fontId="18" fillId="0" borderId="14" xfId="0" applyNumberFormat="1" applyFont="1" applyBorder="1" applyAlignment="1">
      <alignment horizontal="center"/>
    </xf>
    <xf numFmtId="170" fontId="18" fillId="0" borderId="0" xfId="0" applyNumberFormat="1" applyFont="1" applyBorder="1" applyAlignment="1">
      <alignment/>
    </xf>
    <xf numFmtId="10" fontId="19" fillId="0" borderId="2" xfId="0" applyNumberFormat="1" applyFont="1" applyBorder="1" applyAlignment="1">
      <alignment horizontal="center"/>
    </xf>
    <xf numFmtId="10" fontId="19" fillId="0" borderId="2" xfId="0" applyNumberFormat="1" applyFont="1" applyBorder="1" applyAlignment="1">
      <alignment horizontal="right"/>
    </xf>
    <xf numFmtId="10" fontId="18" fillId="0" borderId="2" xfId="0" applyNumberFormat="1" applyFont="1" applyBorder="1" applyAlignment="1">
      <alignment horizontal="right"/>
    </xf>
    <xf numFmtId="4" fontId="19" fillId="0" borderId="2" xfId="0" applyNumberFormat="1" applyFont="1" applyBorder="1" applyAlignment="1">
      <alignment horizontal="right"/>
    </xf>
    <xf numFmtId="0" fontId="18" fillId="0" borderId="2" xfId="0" applyFont="1" applyBorder="1" applyAlignment="1">
      <alignment horizontal="right"/>
    </xf>
    <xf numFmtId="0" fontId="19" fillId="0" borderId="2" xfId="0" applyFont="1" applyBorder="1" applyAlignment="1">
      <alignment horizontal="right"/>
    </xf>
    <xf numFmtId="170" fontId="18" fillId="0" borderId="15" xfId="0" applyNumberFormat="1" applyFont="1" applyBorder="1" applyAlignment="1">
      <alignment horizontal="center"/>
    </xf>
    <xf numFmtId="170" fontId="18" fillId="0" borderId="10" xfId="0" applyNumberFormat="1" applyFont="1" applyBorder="1" applyAlignment="1">
      <alignment horizontal="center"/>
    </xf>
    <xf numFmtId="170" fontId="19" fillId="0" borderId="6" xfId="0" applyNumberFormat="1" applyFont="1" applyBorder="1" applyAlignment="1">
      <alignment horizontal="right"/>
    </xf>
    <xf numFmtId="164" fontId="5" fillId="0" borderId="0" xfId="0" applyNumberFormat="1" applyFont="1" applyBorder="1" applyAlignment="1">
      <alignment horizontal="center"/>
    </xf>
    <xf numFmtId="37" fontId="5" fillId="0" borderId="0" xfId="0" applyNumberFormat="1" applyFont="1" applyBorder="1" applyAlignment="1">
      <alignment/>
    </xf>
    <xf numFmtId="0" fontId="18" fillId="0" borderId="5" xfId="0" applyFont="1" applyBorder="1" applyAlignment="1">
      <alignment horizontal="center"/>
    </xf>
    <xf numFmtId="10" fontId="19" fillId="0" borderId="6" xfId="0" applyNumberFormat="1" applyFont="1" applyBorder="1" applyAlignment="1">
      <alignment horizontal="right"/>
    </xf>
    <xf numFmtId="170" fontId="18" fillId="0" borderId="6" xfId="0" applyNumberFormat="1" applyFont="1" applyBorder="1" applyAlignment="1">
      <alignment horizontal="center"/>
    </xf>
    <xf numFmtId="3" fontId="19" fillId="0" borderId="2" xfId="0" applyNumberFormat="1" applyFont="1" applyBorder="1" applyAlignment="1">
      <alignment horizontal="right"/>
    </xf>
    <xf numFmtId="37" fontId="0" fillId="0" borderId="2" xfId="0" applyNumberFormat="1" applyFont="1" applyBorder="1" applyAlignment="1">
      <alignment/>
    </xf>
    <xf numFmtId="0" fontId="5" fillId="0" borderId="6" xfId="0" applyFont="1" applyBorder="1" applyAlignment="1">
      <alignment/>
    </xf>
    <xf numFmtId="37" fontId="0" fillId="0" borderId="2" xfId="0" applyNumberFormat="1" applyFont="1" applyBorder="1" applyAlignment="1">
      <alignment/>
    </xf>
    <xf numFmtId="170" fontId="19" fillId="0" borderId="11" xfId="0" applyNumberFormat="1" applyFont="1" applyBorder="1" applyAlignment="1">
      <alignment/>
    </xf>
    <xf numFmtId="170" fontId="19" fillId="0" borderId="11" xfId="0" applyNumberFormat="1" applyFont="1" applyBorder="1" applyAlignment="1">
      <alignment horizontal="right"/>
    </xf>
    <xf numFmtId="0" fontId="5" fillId="0" borderId="8" xfId="0" applyFont="1" applyBorder="1" applyAlignment="1">
      <alignment horizontal="center"/>
    </xf>
    <xf numFmtId="0" fontId="0" fillId="0" borderId="5" xfId="0" applyFont="1" applyBorder="1" applyAlignment="1">
      <alignment/>
    </xf>
    <xf numFmtId="0" fontId="0" fillId="0" borderId="7" xfId="0" applyFont="1" applyBorder="1" applyAlignment="1">
      <alignment/>
    </xf>
    <xf numFmtId="0" fontId="0" fillId="0" borderId="0" xfId="0" applyFont="1" applyAlignment="1">
      <alignment horizontal="left"/>
    </xf>
    <xf numFmtId="0" fontId="21" fillId="0" borderId="0" xfId="0" applyFont="1" applyAlignment="1">
      <alignment horizontal="right"/>
    </xf>
    <xf numFmtId="0" fontId="5" fillId="0" borderId="5" xfId="0" applyFont="1" applyBorder="1" applyAlignment="1">
      <alignment/>
    </xf>
    <xf numFmtId="0" fontId="5" fillId="0" borderId="14" xfId="0" applyFont="1" applyBorder="1" applyAlignment="1">
      <alignment horizontal="center"/>
    </xf>
    <xf numFmtId="170" fontId="22" fillId="0" borderId="2" xfId="0" applyNumberFormat="1" applyFont="1" applyBorder="1" applyAlignment="1">
      <alignment/>
    </xf>
    <xf numFmtId="170" fontId="5" fillId="0" borderId="2" xfId="0" applyNumberFormat="1" applyFont="1" applyBorder="1" applyAlignment="1">
      <alignment horizontal="right"/>
    </xf>
    <xf numFmtId="170" fontId="23" fillId="0" borderId="2" xfId="0" applyNumberFormat="1" applyFont="1" applyBorder="1" applyAlignment="1">
      <alignment/>
    </xf>
    <xf numFmtId="170" fontId="0" fillId="0" borderId="2" xfId="0" applyNumberFormat="1" applyFont="1" applyBorder="1" applyAlignment="1">
      <alignment/>
    </xf>
    <xf numFmtId="170" fontId="5" fillId="0" borderId="2" xfId="0" applyNumberFormat="1" applyFont="1" applyBorder="1" applyAlignment="1">
      <alignment/>
    </xf>
    <xf numFmtId="170" fontId="22" fillId="0" borderId="2" xfId="0" applyNumberFormat="1" applyFont="1" applyBorder="1" applyAlignment="1">
      <alignment horizontal="center"/>
    </xf>
    <xf numFmtId="170" fontId="0" fillId="0" borderId="2" xfId="0" applyNumberFormat="1" applyFont="1" applyBorder="1" applyAlignment="1">
      <alignment/>
    </xf>
    <xf numFmtId="0" fontId="0" fillId="0" borderId="0" xfId="0" applyFont="1" applyAlignment="1">
      <alignment/>
    </xf>
    <xf numFmtId="37" fontId="0" fillId="0" borderId="2" xfId="0" applyNumberFormat="1" applyFont="1" applyBorder="1" applyAlignment="1">
      <alignment/>
    </xf>
    <xf numFmtId="173" fontId="19" fillId="0" borderId="0" xfId="0" applyNumberFormat="1" applyFont="1" applyAlignment="1">
      <alignment/>
    </xf>
    <xf numFmtId="0" fontId="19" fillId="0" borderId="2" xfId="0" applyNumberFormat="1" applyFont="1" applyBorder="1" applyAlignment="1">
      <alignment horizontal="right"/>
    </xf>
    <xf numFmtId="10" fontId="19" fillId="0" borderId="11" xfId="0" applyNumberFormat="1" applyFont="1" applyBorder="1" applyAlignment="1">
      <alignment horizontal="right"/>
    </xf>
    <xf numFmtId="0" fontId="19" fillId="0" borderId="11" xfId="0" applyFont="1" applyBorder="1" applyAlignment="1">
      <alignment horizontal="right"/>
    </xf>
    <xf numFmtId="170" fontId="0" fillId="0" borderId="2" xfId="0" applyNumberFormat="1" applyBorder="1" applyAlignment="1">
      <alignment/>
    </xf>
    <xf numFmtId="0" fontId="0" fillId="0" borderId="0" xfId="0" applyAlignment="1" applyProtection="1">
      <alignment/>
      <protection hidden="1" locked="0"/>
    </xf>
    <xf numFmtId="0" fontId="0" fillId="0" borderId="0" xfId="0" applyAlignment="1" applyProtection="1">
      <alignment/>
      <protection locked="0"/>
    </xf>
    <xf numFmtId="37" fontId="0" fillId="0" borderId="13" xfId="0" applyNumberFormat="1" applyFont="1" applyBorder="1" applyAlignment="1">
      <alignment/>
    </xf>
    <xf numFmtId="37" fontId="0" fillId="0" borderId="4" xfId="0" applyNumberFormat="1" applyFont="1" applyBorder="1" applyAlignment="1">
      <alignment/>
    </xf>
    <xf numFmtId="0" fontId="0" fillId="0" borderId="0" xfId="0" applyAlignment="1" applyProtection="1">
      <alignment/>
      <protection hidden="1"/>
    </xf>
    <xf numFmtId="182" fontId="19" fillId="0" borderId="2" xfId="0" applyNumberFormat="1" applyFont="1" applyBorder="1" applyAlignment="1">
      <alignment horizontal="right"/>
    </xf>
    <xf numFmtId="37" fontId="18" fillId="0" borderId="2" xfId="0" applyNumberFormat="1" applyFont="1" applyBorder="1" applyAlignment="1">
      <alignment horizontal="right"/>
    </xf>
    <xf numFmtId="0" fontId="4" fillId="0" borderId="0" xfId="0" applyFont="1" applyAlignment="1">
      <alignment horizontal="center"/>
    </xf>
    <xf numFmtId="0" fontId="1" fillId="0" borderId="0" xfId="0" applyFont="1" applyAlignment="1">
      <alignment horizontal="left"/>
    </xf>
    <xf numFmtId="0" fontId="3" fillId="0" borderId="0" xfId="0" applyFont="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5" fillId="0" borderId="10"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18" fillId="0" borderId="10" xfId="0" applyFont="1" applyBorder="1" applyAlignment="1">
      <alignment horizontal="center"/>
    </xf>
    <xf numFmtId="0" fontId="18" fillId="0" borderId="8" xfId="0" applyFont="1" applyBorder="1" applyAlignment="1">
      <alignment horizontal="center"/>
    </xf>
    <xf numFmtId="170" fontId="18" fillId="0" borderId="13" xfId="0" applyNumberFormat="1" applyFont="1" applyBorder="1" applyAlignment="1">
      <alignment horizontal="center"/>
    </xf>
    <xf numFmtId="0" fontId="5" fillId="0" borderId="13" xfId="0" applyFont="1" applyBorder="1" applyAlignment="1">
      <alignment horizontal="center"/>
    </xf>
    <xf numFmtId="0" fontId="5" fillId="0" borderId="9" xfId="0" applyFont="1" applyBorder="1" applyAlignment="1">
      <alignment horizontal="center"/>
    </xf>
    <xf numFmtId="0" fontId="25" fillId="0" borderId="0" xfId="0" applyFont="1" applyAlignment="1">
      <alignment horizontal="left" vertical="center"/>
    </xf>
    <xf numFmtId="0" fontId="0" fillId="0" borderId="0" xfId="0" applyAlignment="1">
      <alignment vertical="center"/>
    </xf>
    <xf numFmtId="0" fontId="26"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0" fillId="0" borderId="2" xfId="0" applyBorder="1" applyAlignment="1">
      <alignment vertical="center"/>
    </xf>
    <xf numFmtId="170" fontId="0" fillId="0" borderId="2" xfId="0" applyNumberFormat="1" applyBorder="1" applyAlignment="1">
      <alignment vertical="center"/>
    </xf>
    <xf numFmtId="3" fontId="0" fillId="0" borderId="2" xfId="0" applyNumberFormat="1" applyBorder="1" applyAlignment="1">
      <alignment vertical="center"/>
    </xf>
    <xf numFmtId="10" fontId="0" fillId="0" borderId="2" xfId="0" applyNumberFormat="1" applyBorder="1" applyAlignment="1">
      <alignment vertical="center"/>
    </xf>
    <xf numFmtId="0" fontId="27" fillId="0" borderId="0" xfId="0" applyFont="1" applyAlignment="1">
      <alignment vertical="center"/>
    </xf>
  </cellXfs>
  <cellStyles count="27">
    <cellStyle name="Normal" xfId="0"/>
    <cellStyle name="??_kc-elec system check list" xfId="15"/>
    <cellStyle name="Comma" xfId="16"/>
    <cellStyle name="Comma [0]" xfId="17"/>
    <cellStyle name="Comma0" xfId="18"/>
    <cellStyle name="Currency" xfId="19"/>
    <cellStyle name="Currency [0]" xfId="20"/>
    <cellStyle name="Currency0" xfId="21"/>
    <cellStyle name="Date" xfId="22"/>
    <cellStyle name="Fixed" xfId="23"/>
    <cellStyle name="Followed Hyperlink" xfId="24"/>
    <cellStyle name="Heading 1" xfId="25"/>
    <cellStyle name="Heading 2" xfId="26"/>
    <cellStyle name="Hyperlink" xfId="27"/>
    <cellStyle name="Percent" xfId="28"/>
    <cellStyle name="Total" xfId="29"/>
    <cellStyle name="똿뗦먛귟 [0.00]_PRODUCT DETAIL Q1" xfId="30"/>
    <cellStyle name="똿뗦먛귟_PRODUCT DETAIL Q1" xfId="31"/>
    <cellStyle name="믅됞 [0.00]_PRODUCT DETAIL Q1" xfId="32"/>
    <cellStyle name="믅됞_PRODUCT DETAIL Q1" xfId="33"/>
    <cellStyle name="백분율_HOBONG" xfId="34"/>
    <cellStyle name="뷭?_BOOKSHIP" xfId="35"/>
    <cellStyle name="콤마 [0]_1202" xfId="36"/>
    <cellStyle name="콤마_1202" xfId="37"/>
    <cellStyle name="통화 [0]_1202" xfId="38"/>
    <cellStyle name="통화_1202" xfId="39"/>
    <cellStyle name="표준_(정보부문)월별인원계획"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My%20Documents\Phuong\nh%201\Co\Tnt%202\G\Kt\CT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luong-2-1"/>
      <sheetName val="Tluong-2-2"/>
      <sheetName val="Tluong1-1"/>
      <sheetName val="Tluong-1-2"/>
      <sheetName val="Tluong-VP"/>
      <sheetName val="TLuong-VP1"/>
      <sheetName val="TLuong-VP2"/>
      <sheetName val="TLuong-G"/>
      <sheetName val="TLuong-G-2-1"/>
      <sheetName val="TLuong-G-2-2"/>
      <sheetName val="Tluong-G-1-1"/>
      <sheetName val="TLuong-G-1-2"/>
      <sheetName val="TLuong-C"/>
      <sheetName val="TLuong-C1"/>
      <sheetName val="TLuong-C2"/>
      <sheetName val="TLuong-C-1-1"/>
      <sheetName val="TLuong-C-2-1"/>
      <sheetName val="Ptra-KH"/>
      <sheetName val="Ptra-CN"/>
      <sheetName val="Nhapkho-FO"/>
      <sheetName val="PP-Luckystar"/>
      <sheetName val="NamThaison"/>
      <sheetName val="NKho NL"/>
      <sheetName val="XKho-NL"/>
      <sheetName val="XuatkhoVT-T"/>
      <sheetName val="--- "/>
      <sheetName val="01"/>
      <sheetName val="2"/>
      <sheetName val="3"/>
      <sheetName val="4"/>
      <sheetName val="5"/>
      <sheetName val="6"/>
      <sheetName val="8"/>
      <sheetName val="7"/>
      <sheetName val="Xuatkho-VT-C"/>
      <sheetName val="TSCD-T"/>
      <sheetName val="TSCD2"/>
      <sheetName val="CP-Tratruoc"/>
      <sheetName val="CP-Tratruoc1"/>
      <sheetName val="CP-Nuoc-Kt"/>
      <sheetName val="CP-HDQT"/>
      <sheetName val="DLieu-HDQT"/>
      <sheetName val="SP-DD-G"/>
      <sheetName val="BCSPDD"/>
      <sheetName val="Nhapkho-nl"/>
      <sheetName val="LaiTGNH"/>
      <sheetName val="DulieuVAT"/>
      <sheetName val="CatruVAT"/>
      <sheetName val="CatruVAT2"/>
      <sheetName val="DulieuTP-T"/>
      <sheetName val="TP-NXKho"/>
      <sheetName val="Dulieu-TP-G"/>
      <sheetName val="Sheet9"/>
      <sheetName val="Sheet8"/>
      <sheetName val="Sheet7"/>
      <sheetName val="XXXXXXXX"/>
      <sheetName val="XXXXXXX0"/>
      <sheetName val="XXXXXXX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17"/>
  <sheetViews>
    <sheetView zoomScale="75" zoomScaleNormal="75" workbookViewId="0" topLeftCell="A73">
      <selection activeCell="A101" sqref="A101"/>
    </sheetView>
  </sheetViews>
  <sheetFormatPr defaultColWidth="8.796875" defaultRowHeight="15"/>
  <cols>
    <col min="1" max="1" width="55.59765625" style="0" customWidth="1"/>
    <col min="2" max="2" width="7.5" style="0" customWidth="1"/>
    <col min="3" max="3" width="16.69921875" style="0" customWidth="1"/>
    <col min="4" max="4" width="18.19921875" style="0" customWidth="1"/>
    <col min="5" max="5" width="18.09765625" style="0" customWidth="1"/>
  </cols>
  <sheetData>
    <row r="1" spans="1:5" ht="16.5">
      <c r="A1" t="s">
        <v>88</v>
      </c>
      <c r="B1" s="18"/>
      <c r="C1" s="18"/>
      <c r="D1" s="18"/>
      <c r="E1" s="129" t="s">
        <v>350</v>
      </c>
    </row>
    <row r="2" spans="1:5" ht="16.5">
      <c r="A2" t="s">
        <v>107</v>
      </c>
      <c r="B2" s="18"/>
      <c r="C2" s="18"/>
      <c r="D2" s="18"/>
      <c r="E2" s="2" t="s">
        <v>331</v>
      </c>
    </row>
    <row r="3" spans="2:5" ht="16.5">
      <c r="B3" s="18"/>
      <c r="C3" s="18"/>
      <c r="D3" s="18"/>
      <c r="E3" s="2" t="s">
        <v>332</v>
      </c>
    </row>
    <row r="5" spans="1:5" s="40" customFormat="1" ht="21">
      <c r="A5" s="155" t="s">
        <v>351</v>
      </c>
      <c r="B5" s="155"/>
      <c r="C5" s="155"/>
      <c r="D5" s="155"/>
      <c r="E5" s="155"/>
    </row>
    <row r="6" spans="1:5" s="43" customFormat="1" ht="17.25">
      <c r="A6" s="160" t="s">
        <v>334</v>
      </c>
      <c r="B6" s="160"/>
      <c r="C6" s="160"/>
      <c r="D6" s="160"/>
      <c r="E6" s="160"/>
    </row>
    <row r="7" spans="1:5" s="43" customFormat="1" ht="17.25">
      <c r="A7" s="153" t="s">
        <v>570</v>
      </c>
      <c r="B7" s="153"/>
      <c r="C7" s="153"/>
      <c r="D7" s="153"/>
      <c r="E7" s="153"/>
    </row>
    <row r="8" spans="1:5" s="43" customFormat="1" ht="16.5">
      <c r="A8" s="156" t="s">
        <v>571</v>
      </c>
      <c r="B8" s="156"/>
      <c r="C8" s="156"/>
      <c r="D8" s="156"/>
      <c r="E8" s="156"/>
    </row>
    <row r="9" spans="1:5" ht="16.5">
      <c r="A9" s="17"/>
      <c r="B9" s="17"/>
      <c r="C9" s="19"/>
      <c r="D9" s="19"/>
      <c r="E9" s="19" t="s">
        <v>12</v>
      </c>
    </row>
    <row r="10" spans="1:5" ht="17.25">
      <c r="A10" s="3" t="s">
        <v>352</v>
      </c>
      <c r="B10" s="3" t="s">
        <v>258</v>
      </c>
      <c r="C10" s="3" t="s">
        <v>25</v>
      </c>
      <c r="D10" s="3" t="s">
        <v>353</v>
      </c>
      <c r="E10" s="3" t="s">
        <v>320</v>
      </c>
    </row>
    <row r="11" spans="1:5" s="37" customFormat="1" ht="13.5">
      <c r="A11" s="25">
        <v>1</v>
      </c>
      <c r="B11" s="25">
        <v>2</v>
      </c>
      <c r="C11" s="25">
        <v>3</v>
      </c>
      <c r="D11" s="25">
        <v>4</v>
      </c>
      <c r="E11" s="25">
        <v>5</v>
      </c>
    </row>
    <row r="12" spans="1:5" s="43" customFormat="1" ht="17.25">
      <c r="A12" s="23" t="s">
        <v>24</v>
      </c>
      <c r="B12" s="23"/>
      <c r="C12" s="23"/>
      <c r="D12" s="121"/>
      <c r="E12" s="121"/>
    </row>
    <row r="13" spans="1:5" s="33" customFormat="1" ht="17.25">
      <c r="A13" s="8" t="s">
        <v>86</v>
      </c>
      <c r="B13" s="11">
        <v>100</v>
      </c>
      <c r="C13" s="12"/>
      <c r="D13" s="12">
        <f>D14+D17+D20+D27+D30</f>
        <v>42925764478</v>
      </c>
      <c r="E13" s="12">
        <f>E14+E17+E20+E27+E30</f>
        <v>26343100165</v>
      </c>
    </row>
    <row r="14" spans="1:5" s="33" customFormat="1" ht="17.25">
      <c r="A14" s="38" t="s">
        <v>26</v>
      </c>
      <c r="B14" s="11">
        <v>110</v>
      </c>
      <c r="C14" s="12"/>
      <c r="D14" s="12">
        <f>SUM(D15:D16)</f>
        <v>2171184725</v>
      </c>
      <c r="E14" s="12">
        <f>SUM(E15:E16)</f>
        <v>4300175606</v>
      </c>
    </row>
    <row r="15" spans="1:5" ht="16.5">
      <c r="A15" s="34" t="s">
        <v>27</v>
      </c>
      <c r="B15" s="35">
        <v>111</v>
      </c>
      <c r="C15" s="36"/>
      <c r="D15" s="36">
        <v>176481200</v>
      </c>
      <c r="E15" s="36">
        <v>201390200</v>
      </c>
    </row>
    <row r="16" spans="1:5" ht="16.5">
      <c r="A16" s="34" t="s">
        <v>28</v>
      </c>
      <c r="B16" s="35">
        <v>112</v>
      </c>
      <c r="C16" s="36"/>
      <c r="D16" s="36">
        <v>1994703525</v>
      </c>
      <c r="E16" s="36">
        <v>4098785406</v>
      </c>
    </row>
    <row r="17" spans="1:5" s="33" customFormat="1" ht="17.25">
      <c r="A17" s="38" t="s">
        <v>29</v>
      </c>
      <c r="B17" s="11">
        <v>120</v>
      </c>
      <c r="C17" s="12"/>
      <c r="D17" s="12">
        <f>SUM(D18:D19)</f>
        <v>38900000000</v>
      </c>
      <c r="E17" s="12">
        <f>SUM(E18:E19)</f>
        <v>18400000000</v>
      </c>
    </row>
    <row r="18" spans="1:5" ht="16.5">
      <c r="A18" s="34" t="s">
        <v>30</v>
      </c>
      <c r="B18" s="35">
        <v>121</v>
      </c>
      <c r="C18" s="36"/>
      <c r="D18" s="36">
        <v>38900000000</v>
      </c>
      <c r="E18" s="36">
        <v>18400000000</v>
      </c>
    </row>
    <row r="19" spans="1:5" ht="16.5">
      <c r="A19" s="34" t="s">
        <v>354</v>
      </c>
      <c r="B19" s="35">
        <v>129</v>
      </c>
      <c r="C19" s="36"/>
      <c r="D19" s="36"/>
      <c r="E19" s="36"/>
    </row>
    <row r="20" spans="1:5" s="33" customFormat="1" ht="17.25">
      <c r="A20" s="38" t="s">
        <v>355</v>
      </c>
      <c r="B20" s="11">
        <v>130</v>
      </c>
      <c r="C20" s="12"/>
      <c r="D20" s="12">
        <f>SUM(D21:D26)</f>
        <v>375487409</v>
      </c>
      <c r="E20" s="12">
        <f>SUM(E21:E26)</f>
        <v>1799486222</v>
      </c>
    </row>
    <row r="21" spans="1:5" ht="16.5">
      <c r="A21" s="34" t="s">
        <v>31</v>
      </c>
      <c r="B21" s="35">
        <v>131</v>
      </c>
      <c r="C21" s="36"/>
      <c r="D21" s="36">
        <v>1562916</v>
      </c>
      <c r="E21" s="36"/>
    </row>
    <row r="22" spans="1:5" ht="16.5">
      <c r="A22" s="34" t="s">
        <v>32</v>
      </c>
      <c r="B22" s="35">
        <v>132</v>
      </c>
      <c r="C22" s="36"/>
      <c r="D22" s="36">
        <v>278490000</v>
      </c>
      <c r="E22" s="36">
        <v>230620000</v>
      </c>
    </row>
    <row r="23" spans="1:5" ht="16.5">
      <c r="A23" s="34" t="s">
        <v>356</v>
      </c>
      <c r="B23" s="35">
        <v>133</v>
      </c>
      <c r="C23" s="36"/>
      <c r="D23" s="36"/>
      <c r="E23" s="36"/>
    </row>
    <row r="24" spans="1:5" ht="16.5">
      <c r="A24" s="34" t="s">
        <v>33</v>
      </c>
      <c r="B24" s="35">
        <v>134</v>
      </c>
      <c r="C24" s="36"/>
      <c r="D24" s="36"/>
      <c r="E24" s="36"/>
    </row>
    <row r="25" spans="1:5" ht="16.5">
      <c r="A25" s="34" t="s">
        <v>34</v>
      </c>
      <c r="B25" s="35">
        <v>135</v>
      </c>
      <c r="C25" s="36"/>
      <c r="D25" s="36">
        <v>95434493</v>
      </c>
      <c r="E25" s="36">
        <v>1568866222</v>
      </c>
    </row>
    <row r="26" spans="1:5" ht="16.5">
      <c r="A26" s="34" t="s">
        <v>357</v>
      </c>
      <c r="B26" s="35">
        <v>139</v>
      </c>
      <c r="C26" s="36"/>
      <c r="D26" s="36"/>
      <c r="E26" s="36"/>
    </row>
    <row r="27" spans="1:5" s="33" customFormat="1" ht="17.25">
      <c r="A27" s="38" t="s">
        <v>35</v>
      </c>
      <c r="B27" s="11">
        <v>140</v>
      </c>
      <c r="C27" s="12"/>
      <c r="D27" s="12">
        <f>SUM(D28:D29)</f>
        <v>1465225485</v>
      </c>
      <c r="E27" s="12">
        <f>SUM(E28:E29)</f>
        <v>1827038337</v>
      </c>
    </row>
    <row r="28" spans="1:5" ht="16.5">
      <c r="A28" s="34" t="s">
        <v>36</v>
      </c>
      <c r="B28" s="35">
        <v>141</v>
      </c>
      <c r="C28" s="36"/>
      <c r="D28" s="36">
        <v>1465225485</v>
      </c>
      <c r="E28" s="36">
        <v>1827038337</v>
      </c>
    </row>
    <row r="29" spans="1:5" ht="16.5">
      <c r="A29" s="34" t="s">
        <v>37</v>
      </c>
      <c r="B29" s="35">
        <v>149</v>
      </c>
      <c r="C29" s="36"/>
      <c r="D29" s="36"/>
      <c r="E29" s="36"/>
    </row>
    <row r="30" spans="1:5" s="33" customFormat="1" ht="17.25">
      <c r="A30" s="38" t="s">
        <v>38</v>
      </c>
      <c r="B30" s="11">
        <v>150</v>
      </c>
      <c r="C30" s="12"/>
      <c r="D30" s="12">
        <f>SUM(D31:D34)</f>
        <v>13866859</v>
      </c>
      <c r="E30" s="12">
        <f>SUM(E31:E34)</f>
        <v>16400000</v>
      </c>
    </row>
    <row r="31" spans="1:5" ht="16.5">
      <c r="A31" s="34" t="s">
        <v>39</v>
      </c>
      <c r="B31" s="35">
        <v>151</v>
      </c>
      <c r="C31" s="36"/>
      <c r="D31" s="36">
        <v>4100000</v>
      </c>
      <c r="E31" s="36">
        <v>16400000</v>
      </c>
    </row>
    <row r="32" spans="1:5" ht="16.5">
      <c r="A32" s="34" t="s">
        <v>358</v>
      </c>
      <c r="B32" s="35">
        <v>152</v>
      </c>
      <c r="C32" s="36"/>
      <c r="D32" s="36"/>
      <c r="E32" s="36"/>
    </row>
    <row r="33" spans="1:5" ht="16.5">
      <c r="A33" s="34" t="s">
        <v>359</v>
      </c>
      <c r="B33" s="35">
        <v>154</v>
      </c>
      <c r="C33" s="36"/>
      <c r="D33" s="36">
        <v>9766859</v>
      </c>
      <c r="E33" s="36">
        <v>0</v>
      </c>
    </row>
    <row r="34" spans="1:5" ht="16.5">
      <c r="A34" s="34" t="s">
        <v>360</v>
      </c>
      <c r="B34" s="42">
        <v>158</v>
      </c>
      <c r="C34" s="34"/>
      <c r="D34" s="36"/>
      <c r="E34" s="36"/>
    </row>
    <row r="35" spans="1:5" s="33" customFormat="1" ht="17.25">
      <c r="A35" s="8" t="s">
        <v>87</v>
      </c>
      <c r="B35" s="3">
        <v>200</v>
      </c>
      <c r="C35" s="8"/>
      <c r="D35" s="12">
        <f>D36+D42+D53+D56+D61</f>
        <v>11052519083</v>
      </c>
      <c r="E35" s="12">
        <f>E36+E42+E53+E56+E61</f>
        <v>17011863900</v>
      </c>
    </row>
    <row r="36" spans="1:5" s="33" customFormat="1" ht="17.25">
      <c r="A36" s="38" t="s">
        <v>40</v>
      </c>
      <c r="B36" s="3">
        <v>210</v>
      </c>
      <c r="C36" s="8"/>
      <c r="D36" s="12">
        <f>SUM(D37:D41)</f>
        <v>0</v>
      </c>
      <c r="E36" s="12">
        <f>SUM(E37:E41)</f>
        <v>0</v>
      </c>
    </row>
    <row r="37" spans="1:5" ht="16.5">
      <c r="A37" s="34" t="s">
        <v>41</v>
      </c>
      <c r="B37" s="42">
        <v>211</v>
      </c>
      <c r="C37" s="34"/>
      <c r="D37" s="36"/>
      <c r="E37" s="36"/>
    </row>
    <row r="38" spans="1:5" ht="16.5">
      <c r="A38" s="34" t="s">
        <v>361</v>
      </c>
      <c r="B38" s="42">
        <v>212</v>
      </c>
      <c r="C38" s="34"/>
      <c r="D38" s="36"/>
      <c r="E38" s="36"/>
    </row>
    <row r="39" spans="1:5" ht="16.5">
      <c r="A39" s="34" t="s">
        <v>362</v>
      </c>
      <c r="B39" s="42">
        <v>213</v>
      </c>
      <c r="C39" s="34"/>
      <c r="D39" s="36"/>
      <c r="E39" s="36"/>
    </row>
    <row r="40" spans="1:5" ht="16.5">
      <c r="A40" s="34" t="s">
        <v>363</v>
      </c>
      <c r="B40" s="42">
        <v>218</v>
      </c>
      <c r="C40" s="34"/>
      <c r="D40" s="36"/>
      <c r="E40" s="36"/>
    </row>
    <row r="41" spans="1:5" ht="16.5">
      <c r="A41" s="34" t="s">
        <v>364</v>
      </c>
      <c r="B41" s="42">
        <v>219</v>
      </c>
      <c r="C41" s="34"/>
      <c r="D41" s="36"/>
      <c r="E41" s="36"/>
    </row>
    <row r="42" spans="1:5" s="33" customFormat="1" ht="17.25">
      <c r="A42" s="38" t="s">
        <v>42</v>
      </c>
      <c r="B42" s="3">
        <v>220</v>
      </c>
      <c r="C42" s="8"/>
      <c r="D42" s="12">
        <f>D43+D46+D49+D52</f>
        <v>8373192287</v>
      </c>
      <c r="E42" s="12">
        <f>E43+E46+E49+E52</f>
        <v>14485069553</v>
      </c>
    </row>
    <row r="43" spans="1:5" ht="16.5">
      <c r="A43" s="34" t="s">
        <v>43</v>
      </c>
      <c r="B43" s="42">
        <v>221</v>
      </c>
      <c r="C43" s="34"/>
      <c r="D43" s="36">
        <f>SUM(D44:D45)</f>
        <v>8242787020</v>
      </c>
      <c r="E43" s="36">
        <f>SUM(E44:E45)</f>
        <v>14431362919</v>
      </c>
    </row>
    <row r="44" spans="1:5" ht="16.5">
      <c r="A44" s="34" t="s">
        <v>44</v>
      </c>
      <c r="B44" s="42">
        <v>222</v>
      </c>
      <c r="C44" s="34"/>
      <c r="D44" s="36">
        <v>59735421112</v>
      </c>
      <c r="E44" s="36">
        <v>59595373020</v>
      </c>
    </row>
    <row r="45" spans="1:5" ht="16.5">
      <c r="A45" s="34" t="s">
        <v>45</v>
      </c>
      <c r="B45" s="42">
        <v>223</v>
      </c>
      <c r="C45" s="34"/>
      <c r="D45" s="36">
        <v>-51492634092</v>
      </c>
      <c r="E45" s="36">
        <v>-45164010101</v>
      </c>
    </row>
    <row r="46" spans="1:5" ht="16.5">
      <c r="A46" s="34" t="s">
        <v>46</v>
      </c>
      <c r="B46" s="42">
        <v>224</v>
      </c>
      <c r="C46" s="34"/>
      <c r="D46" s="36">
        <f>SUM(D47:D48)</f>
        <v>0</v>
      </c>
      <c r="E46" s="36">
        <f>SUM(E47:E48)</f>
        <v>0</v>
      </c>
    </row>
    <row r="47" spans="1:5" ht="16.5">
      <c r="A47" s="34" t="s">
        <v>44</v>
      </c>
      <c r="B47" s="42">
        <v>225</v>
      </c>
      <c r="C47" s="34"/>
      <c r="D47" s="36"/>
      <c r="E47" s="36"/>
    </row>
    <row r="48" spans="1:5" ht="16.5">
      <c r="A48" s="34" t="s">
        <v>45</v>
      </c>
      <c r="B48" s="42">
        <v>226</v>
      </c>
      <c r="C48" s="34"/>
      <c r="D48" s="36"/>
      <c r="E48" s="36"/>
    </row>
    <row r="49" spans="1:5" ht="16.5">
      <c r="A49" s="34" t="s">
        <v>47</v>
      </c>
      <c r="B49" s="42">
        <v>227</v>
      </c>
      <c r="C49" s="34"/>
      <c r="D49" s="36">
        <f>SUM(D50:D51)</f>
        <v>0</v>
      </c>
      <c r="E49" s="36">
        <f>SUM(E50:E51)</f>
        <v>0</v>
      </c>
    </row>
    <row r="50" spans="1:5" ht="16.5">
      <c r="A50" s="34" t="s">
        <v>44</v>
      </c>
      <c r="B50" s="42">
        <v>228</v>
      </c>
      <c r="C50" s="34"/>
      <c r="D50" s="36"/>
      <c r="E50" s="36"/>
    </row>
    <row r="51" spans="1:5" ht="16.5">
      <c r="A51" s="34" t="s">
        <v>45</v>
      </c>
      <c r="B51" s="42">
        <v>229</v>
      </c>
      <c r="C51" s="34"/>
      <c r="D51" s="36"/>
      <c r="E51" s="36"/>
    </row>
    <row r="52" spans="1:5" ht="16.5">
      <c r="A52" s="34" t="s">
        <v>48</v>
      </c>
      <c r="B52" s="42">
        <v>230</v>
      </c>
      <c r="C52" s="34"/>
      <c r="D52" s="36">
        <v>130405267</v>
      </c>
      <c r="E52" s="36">
        <v>53706634</v>
      </c>
    </row>
    <row r="53" spans="1:5" s="33" customFormat="1" ht="17.25">
      <c r="A53" s="38" t="s">
        <v>49</v>
      </c>
      <c r="B53" s="3">
        <v>240</v>
      </c>
      <c r="C53" s="8"/>
      <c r="D53" s="12">
        <f>SUM(D54:D55)</f>
        <v>0</v>
      </c>
      <c r="E53" s="12">
        <f>SUM(E54:E55)</f>
        <v>0</v>
      </c>
    </row>
    <row r="54" spans="1:5" ht="16.5">
      <c r="A54" s="34" t="s">
        <v>44</v>
      </c>
      <c r="B54" s="42">
        <v>241</v>
      </c>
      <c r="C54" s="34"/>
      <c r="D54" s="36"/>
      <c r="E54" s="36"/>
    </row>
    <row r="55" spans="1:5" ht="16.5">
      <c r="A55" s="34" t="s">
        <v>45</v>
      </c>
      <c r="B55" s="42">
        <v>242</v>
      </c>
      <c r="C55" s="34"/>
      <c r="D55" s="36"/>
      <c r="E55" s="36"/>
    </row>
    <row r="56" spans="1:5" s="33" customFormat="1" ht="17.25">
      <c r="A56" s="38" t="s">
        <v>50</v>
      </c>
      <c r="B56" s="3">
        <v>250</v>
      </c>
      <c r="C56" s="8"/>
      <c r="D56" s="12">
        <f>SUM(D57:D60)</f>
        <v>2118600000</v>
      </c>
      <c r="E56" s="12">
        <f>SUM(E57:E60)</f>
        <v>2178600000</v>
      </c>
    </row>
    <row r="57" spans="1:5" ht="16.5">
      <c r="A57" s="34" t="s">
        <v>51</v>
      </c>
      <c r="B57" s="42">
        <v>251</v>
      </c>
      <c r="C57" s="34"/>
      <c r="D57" s="36"/>
      <c r="E57" s="36"/>
    </row>
    <row r="58" spans="1:5" ht="16.5">
      <c r="A58" s="34" t="s">
        <v>52</v>
      </c>
      <c r="B58" s="42">
        <v>252</v>
      </c>
      <c r="C58" s="34"/>
      <c r="D58" s="36"/>
      <c r="E58" s="36"/>
    </row>
    <row r="59" spans="1:5" ht="16.5">
      <c r="A59" s="34" t="s">
        <v>53</v>
      </c>
      <c r="B59" s="42">
        <v>258</v>
      </c>
      <c r="C59" s="34"/>
      <c r="D59" s="36">
        <v>2118600000</v>
      </c>
      <c r="E59" s="36">
        <v>2178600000</v>
      </c>
    </row>
    <row r="60" spans="1:5" ht="16.5">
      <c r="A60" s="34" t="s">
        <v>365</v>
      </c>
      <c r="B60" s="42">
        <v>259</v>
      </c>
      <c r="C60" s="34"/>
      <c r="D60" s="36"/>
      <c r="E60" s="36"/>
    </row>
    <row r="61" spans="1:5" s="33" customFormat="1" ht="17.25">
      <c r="A61" s="38" t="s">
        <v>54</v>
      </c>
      <c r="B61" s="3">
        <v>260</v>
      </c>
      <c r="C61" s="8"/>
      <c r="D61" s="12">
        <f>SUM(D62:D64)</f>
        <v>560726796</v>
      </c>
      <c r="E61" s="12">
        <f>SUM(E62:E64)</f>
        <v>348194347</v>
      </c>
    </row>
    <row r="62" spans="1:5" ht="16.5">
      <c r="A62" s="34" t="s">
        <v>55</v>
      </c>
      <c r="B62" s="42">
        <v>261</v>
      </c>
      <c r="C62" s="34"/>
      <c r="D62" s="36">
        <v>560726796</v>
      </c>
      <c r="E62" s="36">
        <v>348194347</v>
      </c>
    </row>
    <row r="63" spans="1:5" ht="16.5">
      <c r="A63" s="34" t="s">
        <v>56</v>
      </c>
      <c r="B63" s="42">
        <v>262</v>
      </c>
      <c r="C63" s="34"/>
      <c r="D63" s="36"/>
      <c r="E63" s="36"/>
    </row>
    <row r="64" spans="1:5" ht="16.5">
      <c r="A64" s="34" t="s">
        <v>57</v>
      </c>
      <c r="B64" s="42">
        <v>268</v>
      </c>
      <c r="C64" s="34"/>
      <c r="D64" s="36"/>
      <c r="E64" s="36"/>
    </row>
    <row r="65" spans="1:5" s="33" customFormat="1" ht="17.25">
      <c r="A65" s="8" t="s">
        <v>58</v>
      </c>
      <c r="B65" s="3">
        <v>270</v>
      </c>
      <c r="C65" s="8"/>
      <c r="D65" s="12">
        <f>D13+D35</f>
        <v>53978283561</v>
      </c>
      <c r="E65" s="12">
        <f>E13+E35</f>
        <v>43354964065</v>
      </c>
    </row>
    <row r="66" spans="1:5" ht="17.25">
      <c r="A66" s="3" t="s">
        <v>59</v>
      </c>
      <c r="B66" s="42"/>
      <c r="C66" s="34"/>
      <c r="D66" s="36"/>
      <c r="E66" s="36"/>
    </row>
    <row r="67" spans="1:5" s="33" customFormat="1" ht="17.25">
      <c r="A67" s="8" t="s">
        <v>366</v>
      </c>
      <c r="B67" s="3">
        <v>300</v>
      </c>
      <c r="C67" s="8"/>
      <c r="D67" s="12">
        <f>D68+D79</f>
        <v>8264196135</v>
      </c>
      <c r="E67" s="12">
        <f>E68+E79</f>
        <v>7625092820</v>
      </c>
    </row>
    <row r="68" spans="1:5" s="33" customFormat="1" ht="17.25">
      <c r="A68" s="38" t="s">
        <v>60</v>
      </c>
      <c r="B68" s="3">
        <v>310</v>
      </c>
      <c r="C68" s="8"/>
      <c r="D68" s="12">
        <f>SUM(D69:D77)</f>
        <v>3163628873</v>
      </c>
      <c r="E68" s="12">
        <f>SUM(E69:E77)</f>
        <v>5557311118</v>
      </c>
    </row>
    <row r="69" spans="1:5" ht="16.5">
      <c r="A69" s="34" t="s">
        <v>61</v>
      </c>
      <c r="B69" s="42">
        <v>311</v>
      </c>
      <c r="C69" s="34"/>
      <c r="D69" s="36"/>
      <c r="E69" s="36">
        <v>3000000000</v>
      </c>
    </row>
    <row r="70" spans="1:5" ht="16.5">
      <c r="A70" s="34" t="s">
        <v>62</v>
      </c>
      <c r="B70" s="42">
        <v>312</v>
      </c>
      <c r="C70" s="34"/>
      <c r="D70" s="36">
        <v>97580000</v>
      </c>
      <c r="E70" s="36">
        <v>36281000</v>
      </c>
    </row>
    <row r="71" spans="1:5" ht="16.5">
      <c r="A71" s="34" t="s">
        <v>63</v>
      </c>
      <c r="B71" s="42">
        <v>313</v>
      </c>
      <c r="C71" s="34"/>
      <c r="D71" s="36"/>
      <c r="E71" s="36"/>
    </row>
    <row r="72" spans="1:5" ht="16.5">
      <c r="A72" s="34" t="s">
        <v>64</v>
      </c>
      <c r="B72" s="42">
        <v>314</v>
      </c>
      <c r="C72" s="34"/>
      <c r="D72" s="36">
        <v>1565236526</v>
      </c>
      <c r="E72" s="36">
        <v>183038662</v>
      </c>
    </row>
    <row r="73" spans="1:5" ht="16.5">
      <c r="A73" s="34" t="s">
        <v>367</v>
      </c>
      <c r="B73" s="42">
        <v>315</v>
      </c>
      <c r="C73" s="34"/>
      <c r="D73" s="36">
        <v>1409329076</v>
      </c>
      <c r="E73" s="36">
        <v>2243251757</v>
      </c>
    </row>
    <row r="74" spans="1:5" ht="16.5">
      <c r="A74" s="34" t="s">
        <v>65</v>
      </c>
      <c r="B74" s="42">
        <v>316</v>
      </c>
      <c r="C74" s="34"/>
      <c r="D74" s="36"/>
      <c r="E74" s="36"/>
    </row>
    <row r="75" spans="1:5" ht="16.5">
      <c r="A75" s="34" t="s">
        <v>66</v>
      </c>
      <c r="B75" s="42">
        <v>317</v>
      </c>
      <c r="C75" s="34"/>
      <c r="D75" s="36"/>
      <c r="E75" s="36"/>
    </row>
    <row r="76" spans="1:5" ht="16.5">
      <c r="A76" s="34" t="s">
        <v>67</v>
      </c>
      <c r="B76" s="42">
        <v>318</v>
      </c>
      <c r="C76" s="34"/>
      <c r="D76" s="36"/>
      <c r="E76" s="36"/>
    </row>
    <row r="77" spans="1:5" ht="16.5">
      <c r="A77" s="34" t="s">
        <v>368</v>
      </c>
      <c r="B77" s="42">
        <v>319</v>
      </c>
      <c r="C77" s="34"/>
      <c r="D77" s="36">
        <v>91483271</v>
      </c>
      <c r="E77" s="36">
        <v>94739699</v>
      </c>
    </row>
    <row r="78" spans="1:5" ht="16.5">
      <c r="A78" s="34" t="s">
        <v>384</v>
      </c>
      <c r="B78" s="42">
        <v>320</v>
      </c>
      <c r="C78" s="34"/>
      <c r="D78" s="36"/>
      <c r="E78" s="36"/>
    </row>
    <row r="79" spans="1:5" s="33" customFormat="1" ht="17.25">
      <c r="A79" s="38" t="s">
        <v>68</v>
      </c>
      <c r="B79" s="3">
        <v>330</v>
      </c>
      <c r="C79" s="8"/>
      <c r="D79" s="12">
        <f>SUM(D80:D86)</f>
        <v>5100567262</v>
      </c>
      <c r="E79" s="12">
        <f>SUM(E80:E86)</f>
        <v>2067781702</v>
      </c>
    </row>
    <row r="80" spans="1:5" ht="16.5">
      <c r="A80" s="34" t="s">
        <v>69</v>
      </c>
      <c r="B80" s="42">
        <v>331</v>
      </c>
      <c r="C80" s="34"/>
      <c r="D80" s="36"/>
      <c r="E80" s="36"/>
    </row>
    <row r="81" spans="1:5" ht="16.5">
      <c r="A81" s="34" t="s">
        <v>70</v>
      </c>
      <c r="B81" s="42">
        <v>332</v>
      </c>
      <c r="C81" s="34"/>
      <c r="D81" s="36"/>
      <c r="E81" s="36"/>
    </row>
    <row r="82" spans="1:5" ht="16.5">
      <c r="A82" s="34" t="s">
        <v>71</v>
      </c>
      <c r="B82" s="42">
        <v>333</v>
      </c>
      <c r="C82" s="34"/>
      <c r="D82" s="36"/>
      <c r="E82" s="36"/>
    </row>
    <row r="83" spans="1:5" ht="16.5">
      <c r="A83" s="34" t="s">
        <v>72</v>
      </c>
      <c r="B83" s="42">
        <v>334</v>
      </c>
      <c r="C83" s="34"/>
      <c r="D83" s="36">
        <v>4888443604</v>
      </c>
      <c r="E83" s="36">
        <v>1888443604</v>
      </c>
    </row>
    <row r="84" spans="1:5" ht="16.5">
      <c r="A84" s="34" t="s">
        <v>73</v>
      </c>
      <c r="B84" s="42">
        <v>335</v>
      </c>
      <c r="C84" s="34"/>
      <c r="D84" s="36"/>
      <c r="E84" s="36"/>
    </row>
    <row r="85" spans="1:5" ht="16.5">
      <c r="A85" s="34" t="s">
        <v>369</v>
      </c>
      <c r="B85" s="42">
        <v>336</v>
      </c>
      <c r="C85" s="34"/>
      <c r="D85" s="36">
        <v>212123658</v>
      </c>
      <c r="E85" s="36">
        <v>179338098</v>
      </c>
    </row>
    <row r="86" spans="1:5" ht="16.5">
      <c r="A86" s="34" t="s">
        <v>370</v>
      </c>
      <c r="B86" s="42">
        <v>337</v>
      </c>
      <c r="C86" s="34"/>
      <c r="D86" s="36"/>
      <c r="E86" s="36"/>
    </row>
    <row r="87" spans="1:5" s="33" customFormat="1" ht="17.25">
      <c r="A87" s="8" t="s">
        <v>371</v>
      </c>
      <c r="B87" s="3">
        <v>400</v>
      </c>
      <c r="C87" s="8"/>
      <c r="D87" s="12">
        <f>D88+D100</f>
        <v>45714087426</v>
      </c>
      <c r="E87" s="12">
        <f>E88+E100</f>
        <v>35729871245</v>
      </c>
    </row>
    <row r="88" spans="1:5" s="33" customFormat="1" ht="17.25">
      <c r="A88" s="38" t="s">
        <v>74</v>
      </c>
      <c r="B88" s="3">
        <v>410</v>
      </c>
      <c r="C88" s="8"/>
      <c r="D88" s="12">
        <f>SUM(D89:D98)</f>
        <v>44969767511</v>
      </c>
      <c r="E88" s="12">
        <f>SUM(E89:E98)</f>
        <v>34617253785</v>
      </c>
    </row>
    <row r="89" spans="1:5" ht="16.5">
      <c r="A89" s="34" t="s">
        <v>75</v>
      </c>
      <c r="B89" s="42">
        <v>411</v>
      </c>
      <c r="C89" s="34"/>
      <c r="D89" s="36">
        <v>15985000000</v>
      </c>
      <c r="E89" s="36">
        <v>15985000000</v>
      </c>
    </row>
    <row r="90" spans="1:5" ht="16.5">
      <c r="A90" s="34" t="s">
        <v>76</v>
      </c>
      <c r="B90" s="42">
        <v>412</v>
      </c>
      <c r="C90" s="34"/>
      <c r="D90" s="36"/>
      <c r="E90" s="36"/>
    </row>
    <row r="91" spans="1:5" ht="16.5">
      <c r="A91" s="34" t="s">
        <v>372</v>
      </c>
      <c r="B91" s="42">
        <v>413</v>
      </c>
      <c r="C91" s="34"/>
      <c r="D91" s="36"/>
      <c r="E91" s="36"/>
    </row>
    <row r="92" spans="1:5" ht="16.5">
      <c r="A92" s="34" t="s">
        <v>373</v>
      </c>
      <c r="B92" s="42">
        <v>414</v>
      </c>
      <c r="C92" s="34"/>
      <c r="D92" s="36"/>
      <c r="E92" s="36"/>
    </row>
    <row r="93" spans="1:5" ht="16.5">
      <c r="A93" s="34" t="s">
        <v>374</v>
      </c>
      <c r="B93" s="42">
        <v>415</v>
      </c>
      <c r="C93" s="34"/>
      <c r="D93" s="36"/>
      <c r="E93" s="36"/>
    </row>
    <row r="94" spans="1:5" ht="16.5">
      <c r="A94" s="34" t="s">
        <v>375</v>
      </c>
      <c r="B94" s="42">
        <v>416</v>
      </c>
      <c r="C94" s="34"/>
      <c r="D94" s="36"/>
      <c r="E94" s="36"/>
    </row>
    <row r="95" spans="1:5" ht="16.5">
      <c r="A95" s="34" t="s">
        <v>376</v>
      </c>
      <c r="B95" s="42">
        <v>417</v>
      </c>
      <c r="C95" s="34"/>
      <c r="D95" s="36">
        <v>15331704814</v>
      </c>
      <c r="E95" s="36">
        <v>9606258351</v>
      </c>
    </row>
    <row r="96" spans="1:5" ht="16.5">
      <c r="A96" s="34" t="s">
        <v>377</v>
      </c>
      <c r="B96" s="42">
        <v>418</v>
      </c>
      <c r="C96" s="34"/>
      <c r="D96" s="36">
        <v>1943780300</v>
      </c>
      <c r="E96" s="36">
        <v>1421123912</v>
      </c>
    </row>
    <row r="97" spans="1:5" ht="16.5">
      <c r="A97" s="34" t="s">
        <v>378</v>
      </c>
      <c r="B97" s="42">
        <v>419</v>
      </c>
      <c r="C97" s="34"/>
      <c r="D97" s="36"/>
      <c r="E97" s="36"/>
    </row>
    <row r="98" spans="1:5" ht="16.5">
      <c r="A98" s="34" t="s">
        <v>379</v>
      </c>
      <c r="B98" s="42">
        <v>420</v>
      </c>
      <c r="C98" s="34"/>
      <c r="D98" s="36">
        <v>11709282397</v>
      </c>
      <c r="E98" s="36">
        <v>7604871522</v>
      </c>
    </row>
    <row r="99" spans="1:5" ht="16.5">
      <c r="A99" s="34" t="s">
        <v>380</v>
      </c>
      <c r="B99" s="42">
        <v>421</v>
      </c>
      <c r="C99" s="34"/>
      <c r="D99" s="36"/>
      <c r="E99" s="36"/>
    </row>
    <row r="100" spans="1:5" s="33" customFormat="1" ht="17.25">
      <c r="A100" s="38" t="s">
        <v>77</v>
      </c>
      <c r="B100" s="3">
        <v>430</v>
      </c>
      <c r="C100" s="8"/>
      <c r="D100" s="12">
        <f>SUM(D101:D103)</f>
        <v>744319915</v>
      </c>
      <c r="E100" s="12">
        <f>SUM(E101:E103)</f>
        <v>1112617460</v>
      </c>
    </row>
    <row r="101" spans="1:5" ht="16.5">
      <c r="A101" s="34" t="s">
        <v>78</v>
      </c>
      <c r="B101" s="42">
        <v>431</v>
      </c>
      <c r="C101" s="34"/>
      <c r="D101" s="36">
        <v>744319915</v>
      </c>
      <c r="E101" s="36">
        <v>1057648960</v>
      </c>
    </row>
    <row r="102" spans="1:5" ht="16.5">
      <c r="A102" s="34" t="s">
        <v>79</v>
      </c>
      <c r="B102" s="42">
        <v>432</v>
      </c>
      <c r="C102" s="34"/>
      <c r="D102" s="36"/>
      <c r="E102" s="36"/>
    </row>
    <row r="103" spans="1:5" ht="16.5">
      <c r="A103" s="34" t="s">
        <v>80</v>
      </c>
      <c r="B103" s="42">
        <v>433</v>
      </c>
      <c r="C103" s="34"/>
      <c r="D103" s="36"/>
      <c r="E103" s="36">
        <v>54968500</v>
      </c>
    </row>
    <row r="104" spans="1:5" s="33" customFormat="1" ht="17.25">
      <c r="A104" s="8" t="s">
        <v>381</v>
      </c>
      <c r="B104" s="3">
        <v>440</v>
      </c>
      <c r="C104" s="8"/>
      <c r="D104" s="12">
        <f>D67+D87</f>
        <v>53978283561</v>
      </c>
      <c r="E104" s="12">
        <f>E67+E87</f>
        <v>43354964065</v>
      </c>
    </row>
    <row r="105" spans="1:5" s="33" customFormat="1" ht="17.25">
      <c r="A105" s="32"/>
      <c r="B105" s="30"/>
      <c r="C105" s="32"/>
      <c r="D105" s="52"/>
      <c r="E105" s="52"/>
    </row>
    <row r="106" spans="1:5" s="41" customFormat="1" ht="21">
      <c r="A106" s="157" t="s">
        <v>81</v>
      </c>
      <c r="B106" s="157"/>
      <c r="C106" s="157"/>
      <c r="D106" s="157"/>
      <c r="E106" s="157"/>
    </row>
    <row r="107" spans="1:5" s="43" customFormat="1" ht="16.5">
      <c r="A107" s="45"/>
      <c r="B107" s="45"/>
      <c r="C107" s="45"/>
      <c r="D107" s="45"/>
      <c r="E107" s="19" t="s">
        <v>12</v>
      </c>
    </row>
    <row r="108" spans="1:5" ht="17.25">
      <c r="A108" s="158" t="s">
        <v>22</v>
      </c>
      <c r="B108" s="159"/>
      <c r="C108" s="3" t="s">
        <v>25</v>
      </c>
      <c r="D108" s="3" t="s">
        <v>353</v>
      </c>
      <c r="E108" s="3" t="s">
        <v>320</v>
      </c>
    </row>
    <row r="109" spans="1:5" ht="16.5">
      <c r="A109" s="49" t="s">
        <v>82</v>
      </c>
      <c r="B109" s="47"/>
      <c r="C109" s="46"/>
      <c r="D109" s="122"/>
      <c r="E109" s="122"/>
    </row>
    <row r="110" spans="1:5" ht="16.5">
      <c r="A110" s="49" t="s">
        <v>83</v>
      </c>
      <c r="B110" s="47"/>
      <c r="C110" s="46"/>
      <c r="D110" s="122"/>
      <c r="E110" s="122"/>
    </row>
    <row r="111" spans="1:5" ht="16.5">
      <c r="A111" s="48" t="s">
        <v>382</v>
      </c>
      <c r="B111" s="46"/>
      <c r="C111" s="46"/>
      <c r="D111" s="122"/>
      <c r="E111" s="122"/>
    </row>
    <row r="112" spans="1:5" ht="16.5">
      <c r="A112" s="50" t="s">
        <v>84</v>
      </c>
      <c r="B112" s="51"/>
      <c r="C112" s="46"/>
      <c r="D112" s="122"/>
      <c r="E112" s="122"/>
    </row>
    <row r="113" spans="1:5" ht="16.5">
      <c r="A113" s="48" t="s">
        <v>85</v>
      </c>
      <c r="B113" s="46"/>
      <c r="C113" s="46"/>
      <c r="D113" s="122"/>
      <c r="E113" s="122"/>
    </row>
    <row r="114" spans="1:5" ht="16.5">
      <c r="A114" s="126" t="s">
        <v>383</v>
      </c>
      <c r="B114" s="127"/>
      <c r="C114" s="46"/>
      <c r="D114" s="122"/>
      <c r="E114" s="122"/>
    </row>
    <row r="116" spans="3:5" ht="16.5">
      <c r="C116" s="154" t="s">
        <v>572</v>
      </c>
      <c r="D116" s="154"/>
      <c r="E116" s="154"/>
    </row>
    <row r="117" spans="1:5" ht="17.25">
      <c r="A117" s="153" t="s">
        <v>259</v>
      </c>
      <c r="B117" s="153"/>
      <c r="C117" s="153"/>
      <c r="D117" s="153"/>
      <c r="E117" s="153"/>
    </row>
  </sheetData>
  <mergeCells count="8">
    <mergeCell ref="A117:E117"/>
    <mergeCell ref="C116:E116"/>
    <mergeCell ref="A5:E5"/>
    <mergeCell ref="A8:E8"/>
    <mergeCell ref="A106:E106"/>
    <mergeCell ref="A108:B108"/>
    <mergeCell ref="A6:E6"/>
    <mergeCell ref="A7:E7"/>
  </mergeCells>
  <printOptions/>
  <pageMargins left="1.25" right="0.5" top="0.75" bottom="0.75" header="0.17" footer="0.21"/>
  <pageSetup horizontalDpi="600" verticalDpi="600" orientation="landscape" paperSize="9" r:id="rId1"/>
  <headerFooter alignWithMargins="0">
    <oddFooter>&amp;Rtrang &amp;P</oddFooter>
  </headerFooter>
</worksheet>
</file>

<file path=xl/worksheets/sheet1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46"/>
      <c r="C1" s="147"/>
    </row>
    <row r="2" ht="17.25" thickBot="1">
      <c r="A2" s="146"/>
    </row>
    <row r="3" spans="1:3" ht="17.25" thickBot="1">
      <c r="A3" s="146"/>
      <c r="C3" s="146"/>
    </row>
    <row r="4" spans="1:3" ht="16.5">
      <c r="A4" s="146"/>
      <c r="C4" s="146"/>
    </row>
    <row r="5" ht="16.5">
      <c r="C5" s="146"/>
    </row>
    <row r="6" ht="17.25" thickBot="1">
      <c r="C6" s="146"/>
    </row>
    <row r="7" spans="1:3" ht="16.5">
      <c r="A7" s="146"/>
      <c r="C7" s="146"/>
    </row>
    <row r="8" spans="1:3" ht="16.5">
      <c r="A8" s="146"/>
      <c r="C8" s="146"/>
    </row>
    <row r="9" spans="1:3" ht="16.5">
      <c r="A9" s="146"/>
      <c r="C9" s="146"/>
    </row>
    <row r="10" spans="1:3" ht="16.5">
      <c r="A10" s="146"/>
      <c r="C10" s="146"/>
    </row>
    <row r="11" spans="1:3" ht="17.25" thickBot="1">
      <c r="A11" s="146"/>
      <c r="C11" s="146"/>
    </row>
    <row r="12" ht="16.5">
      <c r="C12" s="146"/>
    </row>
    <row r="13" ht="17.25" thickBot="1">
      <c r="C13" s="146"/>
    </row>
    <row r="14" spans="1:3" ht="17.25" thickBot="1">
      <c r="A14" s="146"/>
      <c r="C14" s="146"/>
    </row>
    <row r="15" ht="16.5">
      <c r="A15" s="146"/>
    </row>
    <row r="16" ht="17.25" thickBot="1">
      <c r="A16" s="146"/>
    </row>
    <row r="17" spans="1:3" ht="17.25" thickBot="1">
      <c r="A17" s="146"/>
      <c r="C17" s="146"/>
    </row>
    <row r="18" ht="16.5">
      <c r="C18" s="146"/>
    </row>
    <row r="19" ht="16.5">
      <c r="C19" s="146"/>
    </row>
    <row r="20" spans="1:3" ht="16.5">
      <c r="A20" s="146"/>
      <c r="C20" s="146"/>
    </row>
    <row r="21" spans="1:3" ht="16.5">
      <c r="A21" s="146"/>
      <c r="C21" s="146"/>
    </row>
    <row r="22" spans="1:3" ht="16.5">
      <c r="A22" s="146"/>
      <c r="C22" s="146"/>
    </row>
    <row r="23" spans="1:3" ht="16.5">
      <c r="A23" s="146"/>
      <c r="C23" s="146"/>
    </row>
    <row r="24" ht="16.5">
      <c r="A24" s="146"/>
    </row>
    <row r="25" ht="16.5">
      <c r="A25" s="146"/>
    </row>
    <row r="26" spans="1:3" ht="17.25" thickBot="1">
      <c r="A26" s="146"/>
      <c r="C26" s="146"/>
    </row>
    <row r="27" spans="1:3" ht="16.5">
      <c r="A27" s="146"/>
      <c r="C27" s="146"/>
    </row>
    <row r="28" spans="1:3" ht="16.5">
      <c r="A28" s="146"/>
      <c r="C28" s="146"/>
    </row>
    <row r="29" spans="1:3" ht="16.5">
      <c r="A29" s="146"/>
      <c r="C29" s="146"/>
    </row>
    <row r="30" spans="1:3" ht="16.5">
      <c r="A30" s="146"/>
      <c r="C30" s="146"/>
    </row>
    <row r="31" spans="1:3" ht="16.5">
      <c r="A31" s="146"/>
      <c r="C31" s="146"/>
    </row>
    <row r="32" spans="1:3" ht="16.5">
      <c r="A32" s="146"/>
      <c r="C32" s="146"/>
    </row>
    <row r="33" spans="1:3" ht="16.5">
      <c r="A33" s="146"/>
      <c r="C33" s="146"/>
    </row>
    <row r="34" spans="1:3" ht="16.5">
      <c r="A34" s="146"/>
      <c r="C34" s="146"/>
    </row>
    <row r="35" spans="1:3" ht="16.5">
      <c r="A35" s="146"/>
      <c r="C35" s="146"/>
    </row>
    <row r="36" spans="1:3" ht="16.5">
      <c r="A36" s="146"/>
      <c r="C36" s="146"/>
    </row>
    <row r="37" ht="16.5">
      <c r="A37" s="146"/>
    </row>
    <row r="38" ht="16.5">
      <c r="A38" s="146"/>
    </row>
    <row r="39" spans="1:3" ht="16.5">
      <c r="A39" s="146"/>
      <c r="C39" s="146"/>
    </row>
    <row r="40" spans="1:3" ht="16.5">
      <c r="A40" s="146"/>
      <c r="C40" s="146"/>
    </row>
    <row r="41" spans="1:3" ht="16.5">
      <c r="A41" s="146"/>
      <c r="C41" s="146"/>
    </row>
  </sheetData>
  <sheetProtection password="8863" sheet="1" object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50"/>
      <c r="C1" s="147"/>
    </row>
    <row r="2" ht="17.25" thickBot="1">
      <c r="A2" s="150"/>
    </row>
    <row r="3" spans="1:3" ht="17.25" thickBot="1">
      <c r="A3" s="150"/>
      <c r="C3" s="150"/>
    </row>
    <row r="4" spans="1:3" ht="16.5">
      <c r="A4" s="150"/>
      <c r="C4" s="150"/>
    </row>
    <row r="5" ht="16.5">
      <c r="C5" s="150"/>
    </row>
    <row r="6" ht="17.25" thickBot="1">
      <c r="C6" s="150"/>
    </row>
    <row r="7" spans="1:3" ht="16.5">
      <c r="A7" s="150"/>
      <c r="C7" s="150"/>
    </row>
    <row r="8" spans="1:3" ht="16.5">
      <c r="A8" s="150"/>
      <c r="C8" s="150"/>
    </row>
    <row r="9" spans="1:3" ht="16.5">
      <c r="A9" s="150"/>
      <c r="C9" s="150"/>
    </row>
    <row r="10" spans="1:3" ht="16.5">
      <c r="A10" s="150"/>
      <c r="C10" s="150"/>
    </row>
    <row r="11" spans="1:3" ht="17.25" thickBot="1">
      <c r="A11" s="150"/>
      <c r="C11" s="150"/>
    </row>
    <row r="12" ht="16.5">
      <c r="C12" s="150"/>
    </row>
    <row r="13" ht="17.25" thickBot="1">
      <c r="C13" s="150"/>
    </row>
    <row r="14" spans="1:3" ht="17.25" thickBot="1">
      <c r="A14" s="150"/>
      <c r="C14" s="150"/>
    </row>
    <row r="15" ht="16.5">
      <c r="A15" s="150"/>
    </row>
    <row r="16" ht="17.25" thickBot="1">
      <c r="A16" s="150"/>
    </row>
    <row r="17" spans="1:3" ht="17.25" thickBot="1">
      <c r="A17" s="150"/>
      <c r="C17" s="150"/>
    </row>
    <row r="18" ht="16.5">
      <c r="C18" s="150"/>
    </row>
    <row r="19" ht="16.5">
      <c r="C19" s="150"/>
    </row>
    <row r="20" spans="1:3" ht="16.5">
      <c r="A20" s="150"/>
      <c r="C20" s="150"/>
    </row>
    <row r="21" spans="1:3" ht="16.5">
      <c r="A21" s="150"/>
      <c r="C21" s="150"/>
    </row>
    <row r="22" spans="1:3" ht="16.5">
      <c r="A22" s="150"/>
      <c r="C22" s="150"/>
    </row>
    <row r="23" spans="1:3" ht="16.5">
      <c r="A23" s="150"/>
      <c r="C23" s="150"/>
    </row>
    <row r="24" ht="16.5">
      <c r="A24" s="150"/>
    </row>
    <row r="25" ht="16.5">
      <c r="A25" s="150"/>
    </row>
    <row r="26" spans="1:3" ht="17.25" thickBot="1">
      <c r="A26" s="150"/>
      <c r="C26" s="150"/>
    </row>
    <row r="27" spans="1:3" ht="16.5">
      <c r="A27" s="150"/>
      <c r="C27" s="150"/>
    </row>
    <row r="28" spans="1:3" ht="16.5">
      <c r="A28" s="150"/>
      <c r="C28" s="150"/>
    </row>
    <row r="29" spans="1:3" ht="16.5">
      <c r="A29" s="150"/>
      <c r="C29" s="150"/>
    </row>
    <row r="30" spans="1:3" ht="16.5">
      <c r="A30" s="150"/>
      <c r="C30" s="150"/>
    </row>
    <row r="31" spans="1:3" ht="16.5">
      <c r="A31" s="150"/>
      <c r="C31" s="150"/>
    </row>
    <row r="32" spans="1:3" ht="16.5">
      <c r="A32" s="150"/>
      <c r="C32" s="150"/>
    </row>
    <row r="33" spans="1:3" ht="16.5">
      <c r="A33" s="150"/>
      <c r="C33" s="150"/>
    </row>
    <row r="34" spans="1:3" ht="16.5">
      <c r="A34" s="150"/>
      <c r="C34" s="150"/>
    </row>
    <row r="35" spans="1:3" ht="16.5">
      <c r="A35" s="150"/>
      <c r="C35" s="150"/>
    </row>
    <row r="36" spans="1:3" ht="16.5">
      <c r="A36" s="150"/>
      <c r="C36" s="150"/>
    </row>
    <row r="37" ht="16.5">
      <c r="A37" s="150"/>
    </row>
    <row r="38" ht="16.5">
      <c r="A38" s="150"/>
    </row>
    <row r="39" spans="1:3" ht="16.5">
      <c r="A39" s="150"/>
      <c r="C39" s="150"/>
    </row>
    <row r="40" spans="1:3" ht="16.5">
      <c r="A40" s="150"/>
      <c r="C40" s="150"/>
    </row>
    <row r="41" spans="1:3" ht="16.5">
      <c r="A41" s="150"/>
      <c r="C41" s="150"/>
    </row>
  </sheetData>
  <sheetProtection password="8863" sheet="1" object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50"/>
      <c r="C1" s="147"/>
    </row>
    <row r="2" ht="17.25" thickBot="1">
      <c r="A2" s="150"/>
    </row>
    <row r="3" spans="1:3" ht="17.25" thickBot="1">
      <c r="A3" s="150"/>
      <c r="C3" s="150"/>
    </row>
    <row r="4" spans="1:3" ht="16.5">
      <c r="A4" s="150"/>
      <c r="C4" s="150"/>
    </row>
    <row r="5" ht="16.5">
      <c r="C5" s="150"/>
    </row>
    <row r="6" ht="17.25" thickBot="1">
      <c r="C6" s="150"/>
    </row>
    <row r="7" spans="1:3" ht="16.5">
      <c r="A7" s="150"/>
      <c r="C7" s="150"/>
    </row>
    <row r="8" spans="1:3" ht="16.5">
      <c r="A8" s="150"/>
      <c r="C8" s="150"/>
    </row>
    <row r="9" spans="1:3" ht="16.5">
      <c r="A9" s="150"/>
      <c r="C9" s="150"/>
    </row>
    <row r="10" spans="1:3" ht="16.5">
      <c r="A10" s="150"/>
      <c r="C10" s="150"/>
    </row>
    <row r="11" spans="1:3" ht="17.25" thickBot="1">
      <c r="A11" s="150"/>
      <c r="C11" s="150"/>
    </row>
    <row r="12" ht="16.5">
      <c r="C12" s="150"/>
    </row>
    <row r="13" ht="17.25" thickBot="1">
      <c r="C13" s="150"/>
    </row>
    <row r="14" spans="1:3" ht="17.25" thickBot="1">
      <c r="A14" s="150"/>
      <c r="C14" s="150"/>
    </row>
    <row r="15" ht="16.5">
      <c r="A15" s="150"/>
    </row>
    <row r="16" ht="17.25" thickBot="1">
      <c r="A16" s="150"/>
    </row>
    <row r="17" spans="1:3" ht="17.25" thickBot="1">
      <c r="A17" s="150"/>
      <c r="C17" s="150"/>
    </row>
    <row r="18" ht="16.5">
      <c r="C18" s="150"/>
    </row>
    <row r="19" ht="16.5">
      <c r="C19" s="150"/>
    </row>
    <row r="20" spans="1:3" ht="16.5">
      <c r="A20" s="150"/>
      <c r="C20" s="150"/>
    </row>
    <row r="21" spans="1:3" ht="16.5">
      <c r="A21" s="150"/>
      <c r="C21" s="150"/>
    </row>
    <row r="22" spans="1:3" ht="16.5">
      <c r="A22" s="150"/>
      <c r="C22" s="150"/>
    </row>
    <row r="23" spans="1:3" ht="16.5">
      <c r="A23" s="150"/>
      <c r="C23" s="150"/>
    </row>
    <row r="24" ht="16.5">
      <c r="A24" s="150"/>
    </row>
    <row r="25" ht="16.5">
      <c r="A25" s="150"/>
    </row>
    <row r="26" spans="1:3" ht="17.25" thickBot="1">
      <c r="A26" s="150"/>
      <c r="C26" s="150"/>
    </row>
    <row r="27" spans="1:3" ht="16.5">
      <c r="A27" s="150"/>
      <c r="C27" s="150"/>
    </row>
    <row r="28" spans="1:3" ht="16.5">
      <c r="A28" s="150"/>
      <c r="C28" s="150"/>
    </row>
    <row r="29" spans="1:3" ht="16.5">
      <c r="A29" s="150"/>
      <c r="C29" s="150"/>
    </row>
    <row r="30" spans="1:3" ht="16.5">
      <c r="A30" s="150"/>
      <c r="C30" s="150"/>
    </row>
    <row r="31" spans="1:3" ht="16.5">
      <c r="A31" s="150"/>
      <c r="C31" s="150"/>
    </row>
    <row r="32" spans="1:3" ht="16.5">
      <c r="A32" s="150"/>
      <c r="C32" s="150"/>
    </row>
    <row r="33" spans="1:3" ht="16.5">
      <c r="A33" s="150"/>
      <c r="C33" s="150"/>
    </row>
    <row r="34" spans="1:3" ht="16.5">
      <c r="A34" s="150"/>
      <c r="C34" s="150"/>
    </row>
    <row r="35" spans="1:3" ht="16.5">
      <c r="A35" s="150"/>
      <c r="C35" s="150"/>
    </row>
    <row r="36" spans="1:3" ht="16.5">
      <c r="A36" s="150"/>
      <c r="C36" s="150"/>
    </row>
    <row r="37" ht="16.5">
      <c r="A37" s="150"/>
    </row>
    <row r="38" ht="16.5">
      <c r="A38" s="150"/>
    </row>
    <row r="39" spans="1:3" ht="16.5">
      <c r="A39" s="150"/>
      <c r="C39" s="150"/>
    </row>
    <row r="40" spans="1:3" ht="16.5">
      <c r="A40" s="150"/>
      <c r="C40" s="150"/>
    </row>
    <row r="41" spans="1:3" ht="16.5">
      <c r="A41" s="150"/>
      <c r="C41" s="150"/>
    </row>
  </sheetData>
  <sheetProtection password="8863" sheet="1" object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50"/>
      <c r="C1" s="147"/>
    </row>
    <row r="2" ht="17.25" thickBot="1">
      <c r="A2" s="150"/>
    </row>
    <row r="3" spans="1:3" ht="17.25" thickBot="1">
      <c r="A3" s="150"/>
      <c r="C3" s="150"/>
    </row>
    <row r="4" spans="1:3" ht="16.5">
      <c r="A4" s="150"/>
      <c r="C4" s="150"/>
    </row>
    <row r="5" ht="16.5">
      <c r="C5" s="150"/>
    </row>
    <row r="6" ht="17.25" thickBot="1">
      <c r="C6" s="150"/>
    </row>
    <row r="7" spans="1:3" ht="16.5">
      <c r="A7" s="150"/>
      <c r="C7" s="150"/>
    </row>
    <row r="8" spans="1:3" ht="16.5">
      <c r="A8" s="150"/>
      <c r="C8" s="150"/>
    </row>
    <row r="9" spans="1:3" ht="16.5">
      <c r="A9" s="150"/>
      <c r="C9" s="150"/>
    </row>
    <row r="10" spans="1:3" ht="16.5">
      <c r="A10" s="150"/>
      <c r="C10" s="150"/>
    </row>
    <row r="11" spans="1:3" ht="17.25" thickBot="1">
      <c r="A11" s="150"/>
      <c r="C11" s="150"/>
    </row>
    <row r="12" ht="16.5">
      <c r="C12" s="150"/>
    </row>
    <row r="13" ht="17.25" thickBot="1">
      <c r="C13" s="150"/>
    </row>
    <row r="14" spans="1:3" ht="17.25" thickBot="1">
      <c r="A14" s="150"/>
      <c r="C14" s="150"/>
    </row>
    <row r="15" ht="16.5">
      <c r="A15" s="150"/>
    </row>
    <row r="16" ht="17.25" thickBot="1">
      <c r="A16" s="150"/>
    </row>
    <row r="17" spans="1:3" ht="17.25" thickBot="1">
      <c r="A17" s="150"/>
      <c r="C17" s="150"/>
    </row>
    <row r="18" ht="16.5">
      <c r="C18" s="150"/>
    </row>
    <row r="19" ht="16.5">
      <c r="C19" s="150"/>
    </row>
    <row r="20" spans="1:3" ht="16.5">
      <c r="A20" s="150"/>
      <c r="C20" s="150"/>
    </row>
    <row r="21" spans="1:3" ht="16.5">
      <c r="A21" s="150"/>
      <c r="C21" s="150"/>
    </row>
    <row r="22" spans="1:3" ht="16.5">
      <c r="A22" s="150"/>
      <c r="C22" s="150"/>
    </row>
    <row r="23" spans="1:3" ht="16.5">
      <c r="A23" s="150"/>
      <c r="C23" s="150"/>
    </row>
    <row r="24" ht="16.5">
      <c r="A24" s="150"/>
    </row>
    <row r="25" ht="16.5">
      <c r="A25" s="150"/>
    </row>
    <row r="26" spans="1:3" ht="17.25" thickBot="1">
      <c r="A26" s="150"/>
      <c r="C26" s="150"/>
    </row>
    <row r="27" spans="1:3" ht="16.5">
      <c r="A27" s="150"/>
      <c r="C27" s="150"/>
    </row>
    <row r="28" spans="1:3" ht="16.5">
      <c r="A28" s="150"/>
      <c r="C28" s="150"/>
    </row>
    <row r="29" spans="1:3" ht="16.5">
      <c r="A29" s="150"/>
      <c r="C29" s="150"/>
    </row>
    <row r="30" spans="1:3" ht="16.5">
      <c r="A30" s="150"/>
      <c r="C30" s="150"/>
    </row>
    <row r="31" spans="1:3" ht="16.5">
      <c r="A31" s="150"/>
      <c r="C31" s="150"/>
    </row>
    <row r="32" spans="1:3" ht="16.5">
      <c r="A32" s="150"/>
      <c r="C32" s="150"/>
    </row>
    <row r="33" spans="1:3" ht="16.5">
      <c r="A33" s="150"/>
      <c r="C33" s="150"/>
    </row>
    <row r="34" spans="1:3" ht="16.5">
      <c r="A34" s="150"/>
      <c r="C34" s="150"/>
    </row>
    <row r="35" spans="1:3" ht="16.5">
      <c r="A35" s="150"/>
      <c r="C35" s="150"/>
    </row>
    <row r="36" spans="1:3" ht="16.5">
      <c r="A36" s="150"/>
      <c r="C36" s="150"/>
    </row>
    <row r="37" ht="16.5">
      <c r="A37" s="150"/>
    </row>
    <row r="38" ht="16.5">
      <c r="A38" s="150"/>
    </row>
    <row r="39" spans="1:3" ht="16.5">
      <c r="A39" s="150"/>
      <c r="C39" s="150"/>
    </row>
    <row r="40" spans="1:3" ht="16.5">
      <c r="A40" s="150"/>
      <c r="C40" s="150"/>
    </row>
    <row r="41" spans="1:3" ht="16.5">
      <c r="A41" s="150"/>
      <c r="C41" s="150"/>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1"/>
  <sheetViews>
    <sheetView zoomScale="75" zoomScaleNormal="75" workbookViewId="0" topLeftCell="A1">
      <selection activeCell="A34" sqref="A34"/>
    </sheetView>
  </sheetViews>
  <sheetFormatPr defaultColWidth="8.796875" defaultRowHeight="15"/>
  <cols>
    <col min="1" max="1" width="43.8984375" style="0" bestFit="1" customWidth="1"/>
    <col min="2" max="2" width="6.19921875" style="0" bestFit="1" customWidth="1"/>
    <col min="3" max="3" width="7.3984375" style="0" bestFit="1" customWidth="1"/>
    <col min="4" max="4" width="17" style="0" customWidth="1"/>
    <col min="5" max="5" width="16.8984375" style="0" customWidth="1"/>
    <col min="6" max="6" width="16.19921875" style="0" customWidth="1"/>
    <col min="7" max="7" width="16.69921875" style="0" customWidth="1"/>
  </cols>
  <sheetData>
    <row r="1" spans="1:7" ht="16.5">
      <c r="A1" t="s">
        <v>345</v>
      </c>
      <c r="B1" s="18"/>
      <c r="C1" s="18"/>
      <c r="D1" s="18"/>
      <c r="E1" s="18"/>
      <c r="F1" s="18"/>
      <c r="G1" s="129" t="s">
        <v>330</v>
      </c>
    </row>
    <row r="2" spans="1:7" ht="16.5">
      <c r="A2" t="s">
        <v>346</v>
      </c>
      <c r="B2" s="18"/>
      <c r="C2" s="18"/>
      <c r="D2" s="18"/>
      <c r="E2" s="18"/>
      <c r="F2" s="18"/>
      <c r="G2" s="2" t="s">
        <v>331</v>
      </c>
    </row>
    <row r="3" spans="2:7" ht="16.5">
      <c r="B3" s="18"/>
      <c r="C3" s="18"/>
      <c r="D3" s="18"/>
      <c r="E3" s="18"/>
      <c r="F3" s="18"/>
      <c r="G3" s="2" t="s">
        <v>332</v>
      </c>
    </row>
    <row r="4" spans="1:7" ht="21">
      <c r="A4" s="155" t="s">
        <v>333</v>
      </c>
      <c r="B4" s="155"/>
      <c r="C4" s="155"/>
      <c r="D4" s="155"/>
      <c r="E4" s="155"/>
      <c r="F4" s="155"/>
      <c r="G4" s="155"/>
    </row>
    <row r="5" spans="1:7" s="43" customFormat="1" ht="17.25">
      <c r="A5" s="160" t="s">
        <v>334</v>
      </c>
      <c r="B5" s="160"/>
      <c r="C5" s="160"/>
      <c r="D5" s="160"/>
      <c r="E5" s="160"/>
      <c r="F5" s="160"/>
      <c r="G5" s="160"/>
    </row>
    <row r="6" spans="1:7" ht="17.25">
      <c r="A6" s="153" t="s">
        <v>570</v>
      </c>
      <c r="B6" s="153"/>
      <c r="C6" s="153"/>
      <c r="D6" s="153"/>
      <c r="E6" s="153"/>
      <c r="F6" s="153"/>
      <c r="G6" s="153"/>
    </row>
    <row r="7" spans="1:7" ht="16.5">
      <c r="A7" s="17"/>
      <c r="B7" s="17"/>
      <c r="C7" s="19"/>
      <c r="D7" s="19"/>
      <c r="E7" s="19"/>
      <c r="F7" s="19"/>
      <c r="G7" s="19" t="s">
        <v>12</v>
      </c>
    </row>
    <row r="8" spans="1:7" ht="17.25">
      <c r="A8" s="20" t="s">
        <v>22</v>
      </c>
      <c r="B8" s="20" t="s">
        <v>258</v>
      </c>
      <c r="C8" s="21" t="s">
        <v>348</v>
      </c>
      <c r="D8" s="161" t="s">
        <v>570</v>
      </c>
      <c r="E8" s="159"/>
      <c r="F8" s="158" t="s">
        <v>337</v>
      </c>
      <c r="G8" s="159"/>
    </row>
    <row r="9" spans="1:7" ht="17.25">
      <c r="A9" s="22"/>
      <c r="B9" s="22"/>
      <c r="C9" s="23" t="s">
        <v>347</v>
      </c>
      <c r="D9" s="24" t="s">
        <v>335</v>
      </c>
      <c r="E9" s="23" t="s">
        <v>336</v>
      </c>
      <c r="F9" s="23" t="s">
        <v>335</v>
      </c>
      <c r="G9" s="23" t="s">
        <v>336</v>
      </c>
    </row>
    <row r="10" spans="1:7" s="37" customFormat="1" ht="13.5">
      <c r="A10" s="25">
        <v>1</v>
      </c>
      <c r="B10" s="25">
        <v>2</v>
      </c>
      <c r="C10" s="25">
        <v>3</v>
      </c>
      <c r="D10" s="25">
        <v>4</v>
      </c>
      <c r="E10" s="25">
        <v>5</v>
      </c>
      <c r="F10" s="25">
        <v>6</v>
      </c>
      <c r="G10" s="25">
        <v>7</v>
      </c>
    </row>
    <row r="11" spans="1:7" ht="16.5">
      <c r="A11" s="26" t="s">
        <v>89</v>
      </c>
      <c r="B11" s="14">
        <v>1</v>
      </c>
      <c r="C11" s="15"/>
      <c r="D11" s="7">
        <v>4968789223</v>
      </c>
      <c r="E11" s="148">
        <v>3506080918</v>
      </c>
      <c r="F11" s="7">
        <v>29473597514</v>
      </c>
      <c r="G11" s="7">
        <v>24795917695</v>
      </c>
    </row>
    <row r="12" spans="1:7" ht="16.5">
      <c r="A12" s="13" t="s">
        <v>338</v>
      </c>
      <c r="B12" s="14">
        <v>2</v>
      </c>
      <c r="C12" s="15"/>
      <c r="D12" s="120"/>
      <c r="E12" s="120"/>
      <c r="F12" s="120"/>
      <c r="G12" s="120"/>
    </row>
    <row r="13" spans="1:7" ht="16.5">
      <c r="A13" s="13" t="s">
        <v>90</v>
      </c>
      <c r="B13" s="14">
        <v>10</v>
      </c>
      <c r="C13" s="15"/>
      <c r="D13" s="120">
        <f>D11-D12</f>
        <v>4968789223</v>
      </c>
      <c r="E13" s="120">
        <f>E11-E12</f>
        <v>3506080918</v>
      </c>
      <c r="F13" s="120">
        <f>F11-F12</f>
        <v>29473597514</v>
      </c>
      <c r="G13" s="120">
        <f>G11-G12</f>
        <v>24795917695</v>
      </c>
    </row>
    <row r="14" spans="1:7" ht="16.5">
      <c r="A14" s="13" t="s">
        <v>91</v>
      </c>
      <c r="B14" s="14">
        <v>11</v>
      </c>
      <c r="C14" s="15"/>
      <c r="D14" s="7">
        <v>1240506120</v>
      </c>
      <c r="E14" s="120">
        <v>978672466</v>
      </c>
      <c r="F14" s="7">
        <v>7362854398</v>
      </c>
      <c r="G14" s="7">
        <v>6811342642</v>
      </c>
    </row>
    <row r="15" spans="1:7" ht="16.5">
      <c r="A15" s="13" t="s">
        <v>92</v>
      </c>
      <c r="B15" s="27">
        <v>20</v>
      </c>
      <c r="C15" s="15"/>
      <c r="D15" s="120">
        <f>D13-D14</f>
        <v>3728283103</v>
      </c>
      <c r="E15" s="120">
        <f>E13-E14</f>
        <v>2527408452</v>
      </c>
      <c r="F15" s="120">
        <f>F13-F14</f>
        <v>22110743116</v>
      </c>
      <c r="G15" s="120">
        <f>G13-G14</f>
        <v>17984575053</v>
      </c>
    </row>
    <row r="16" spans="1:7" ht="16.5">
      <c r="A16" s="26" t="s">
        <v>93</v>
      </c>
      <c r="B16" s="14">
        <v>21</v>
      </c>
      <c r="C16" s="28"/>
      <c r="D16" s="7">
        <v>111742033</v>
      </c>
      <c r="E16" s="149">
        <v>14740396</v>
      </c>
      <c r="F16" s="7">
        <v>421990690</v>
      </c>
      <c r="G16" s="7">
        <v>69180794</v>
      </c>
    </row>
    <row r="17" spans="1:7" ht="16.5">
      <c r="A17" s="13" t="s">
        <v>339</v>
      </c>
      <c r="B17" s="29">
        <v>22</v>
      </c>
      <c r="C17" s="15"/>
      <c r="D17" s="7">
        <v>87448825</v>
      </c>
      <c r="E17" s="120">
        <v>139581628</v>
      </c>
      <c r="F17" s="7">
        <v>257593820</v>
      </c>
      <c r="G17" s="7">
        <v>414143271</v>
      </c>
    </row>
    <row r="18" spans="1:7" ht="16.5">
      <c r="A18" s="39" t="s">
        <v>94</v>
      </c>
      <c r="B18" s="14">
        <v>23</v>
      </c>
      <c r="C18" s="15"/>
      <c r="D18" s="120">
        <f>D17</f>
        <v>87448825</v>
      </c>
      <c r="E18" s="120">
        <f>E17</f>
        <v>139581628</v>
      </c>
      <c r="F18" s="120">
        <f>F17</f>
        <v>257593820</v>
      </c>
      <c r="G18" s="120">
        <f>G17</f>
        <v>414143271</v>
      </c>
    </row>
    <row r="19" spans="1:7" ht="16.5">
      <c r="A19" s="13" t="s">
        <v>95</v>
      </c>
      <c r="B19" s="14">
        <v>24</v>
      </c>
      <c r="C19" s="15"/>
      <c r="D19" s="7">
        <v>1178610384</v>
      </c>
      <c r="E19" s="120">
        <v>1088701985</v>
      </c>
      <c r="F19" s="7">
        <v>4121390834</v>
      </c>
      <c r="G19" s="7">
        <v>4111314822</v>
      </c>
    </row>
    <row r="20" spans="1:7" ht="16.5">
      <c r="A20" s="13" t="s">
        <v>96</v>
      </c>
      <c r="B20" s="14">
        <v>25</v>
      </c>
      <c r="C20" s="15"/>
      <c r="D20" s="7">
        <v>637981236</v>
      </c>
      <c r="E20" s="120">
        <v>463932775</v>
      </c>
      <c r="F20" s="7">
        <v>2164598547</v>
      </c>
      <c r="G20" s="7">
        <v>1653458657</v>
      </c>
    </row>
    <row r="21" spans="1:7" ht="16.5">
      <c r="A21" s="13" t="s">
        <v>97</v>
      </c>
      <c r="B21" s="14">
        <v>30</v>
      </c>
      <c r="C21" s="15"/>
      <c r="D21" s="120">
        <f>D15+D16-D17-D19-D20</f>
        <v>1935984691</v>
      </c>
      <c r="E21" s="120">
        <f>E15+E16-E17-E19-E20</f>
        <v>849932460</v>
      </c>
      <c r="F21" s="120">
        <f>F15+F16-F17-F19-F20</f>
        <v>15989150605</v>
      </c>
      <c r="G21" s="120">
        <f>G15+G16-G17-G19-G20</f>
        <v>11874839097</v>
      </c>
    </row>
    <row r="22" spans="1:7" ht="16.5">
      <c r="A22" s="13" t="s">
        <v>98</v>
      </c>
      <c r="B22" s="27">
        <v>31</v>
      </c>
      <c r="C22" s="15"/>
      <c r="D22" s="7">
        <v>24958234</v>
      </c>
      <c r="E22" s="120">
        <v>12202751</v>
      </c>
      <c r="F22" s="7">
        <v>119284368</v>
      </c>
      <c r="G22" s="7">
        <v>74543204</v>
      </c>
    </row>
    <row r="23" spans="1:7" ht="16.5">
      <c r="A23" s="26" t="s">
        <v>99</v>
      </c>
      <c r="B23" s="14">
        <v>32</v>
      </c>
      <c r="C23" s="28"/>
      <c r="D23" s="7"/>
      <c r="E23" s="149"/>
      <c r="F23" s="7"/>
      <c r="G23" s="7">
        <v>2037970</v>
      </c>
    </row>
    <row r="24" spans="1:7" ht="16.5">
      <c r="A24" s="13" t="s">
        <v>100</v>
      </c>
      <c r="B24" s="29">
        <v>40</v>
      </c>
      <c r="C24" s="15"/>
      <c r="D24" s="120">
        <f>D22-D23</f>
        <v>24958234</v>
      </c>
      <c r="E24" s="120">
        <f>E22-E23</f>
        <v>12202751</v>
      </c>
      <c r="F24" s="120">
        <f>F22-F23</f>
        <v>119284368</v>
      </c>
      <c r="G24" s="120">
        <f>G22-G23</f>
        <v>72505234</v>
      </c>
    </row>
    <row r="25" spans="1:7" ht="16.5">
      <c r="A25" s="13" t="s">
        <v>340</v>
      </c>
      <c r="B25" s="14">
        <v>50</v>
      </c>
      <c r="C25" s="15"/>
      <c r="D25" s="120">
        <f>D21+D24</f>
        <v>1960942925</v>
      </c>
      <c r="E25" s="120">
        <f>E21+E24</f>
        <v>862135211</v>
      </c>
      <c r="F25" s="120">
        <f>F21+F24</f>
        <v>16108434973</v>
      </c>
      <c r="G25" s="120">
        <f>G21+G24</f>
        <v>11947344331</v>
      </c>
    </row>
    <row r="26" spans="1:7" ht="16.5">
      <c r="A26" s="13" t="s">
        <v>341</v>
      </c>
      <c r="B26" s="14">
        <v>51</v>
      </c>
      <c r="C26" s="15"/>
      <c r="D26" s="7">
        <v>274532009</v>
      </c>
      <c r="E26" s="120">
        <v>241397859</v>
      </c>
      <c r="F26" s="7">
        <v>2251052576</v>
      </c>
      <c r="G26" s="7">
        <v>3336999773</v>
      </c>
    </row>
    <row r="27" spans="1:7" ht="16.5">
      <c r="A27" s="13" t="s">
        <v>342</v>
      </c>
      <c r="B27" s="14">
        <v>52</v>
      </c>
      <c r="C27" s="15"/>
      <c r="D27" s="120"/>
      <c r="E27" s="120"/>
      <c r="F27" s="120"/>
      <c r="G27" s="120"/>
    </row>
    <row r="28" spans="1:7" ht="16.5">
      <c r="A28" s="13" t="s">
        <v>343</v>
      </c>
      <c r="B28" s="14">
        <v>60</v>
      </c>
      <c r="C28" s="15"/>
      <c r="D28" s="120">
        <f>D25-D26</f>
        <v>1686410916</v>
      </c>
      <c r="E28" s="120">
        <f>E25-E26</f>
        <v>620737352</v>
      </c>
      <c r="F28" s="120">
        <f>F25-F26</f>
        <v>13857382397</v>
      </c>
      <c r="G28" s="120">
        <f>G25-G26</f>
        <v>8610344558</v>
      </c>
    </row>
    <row r="29" spans="1:7" ht="16.5">
      <c r="A29" s="13" t="s">
        <v>344</v>
      </c>
      <c r="B29" s="14">
        <v>70</v>
      </c>
      <c r="C29" s="15"/>
      <c r="D29" s="120">
        <v>1055</v>
      </c>
      <c r="E29" s="120">
        <v>388</v>
      </c>
      <c r="F29" s="120">
        <v>8669</v>
      </c>
      <c r="G29" s="120">
        <v>5387</v>
      </c>
    </row>
    <row r="30" spans="3:7" ht="16.5">
      <c r="C30" s="156" t="s">
        <v>573</v>
      </c>
      <c r="D30" s="156"/>
      <c r="E30" s="156"/>
      <c r="F30" s="156"/>
      <c r="G30" s="156"/>
    </row>
    <row r="31" spans="1:7" ht="17.25">
      <c r="A31" s="153" t="s">
        <v>349</v>
      </c>
      <c r="B31" s="153"/>
      <c r="C31" s="153"/>
      <c r="D31" s="153"/>
      <c r="E31" s="153"/>
      <c r="F31" s="153"/>
      <c r="G31" s="153"/>
    </row>
  </sheetData>
  <mergeCells count="7">
    <mergeCell ref="A31:G31"/>
    <mergeCell ref="A4:G4"/>
    <mergeCell ref="A6:G6"/>
    <mergeCell ref="C30:G30"/>
    <mergeCell ref="A5:G5"/>
    <mergeCell ref="D8:E8"/>
    <mergeCell ref="F8:G8"/>
  </mergeCells>
  <printOptions/>
  <pageMargins left="0.75" right="0" top="0.17" bottom="0" header="0.18" footer="0.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5"/>
  <sheetViews>
    <sheetView zoomScale="75" zoomScaleNormal="75" workbookViewId="0" topLeftCell="A1">
      <selection activeCell="A33" sqref="A33"/>
    </sheetView>
  </sheetViews>
  <sheetFormatPr defaultColWidth="8.796875" defaultRowHeight="15"/>
  <cols>
    <col min="1" max="1" width="77" style="0" customWidth="1"/>
    <col min="2" max="2" width="6.19921875" style="0" bestFit="1" customWidth="1"/>
    <col min="3" max="3" width="12.3984375" style="0" bestFit="1" customWidth="1"/>
    <col min="4" max="4" width="16.5" style="0" customWidth="1"/>
    <col min="5" max="5" width="16.19921875" style="0" customWidth="1"/>
    <col min="6" max="6" width="15.5" style="0" customWidth="1"/>
    <col min="7" max="7" width="14.5" style="0" customWidth="1"/>
    <col min="8" max="8" width="15.09765625" style="0" customWidth="1"/>
  </cols>
  <sheetData>
    <row r="1" spans="1:5" ht="16.5">
      <c r="A1" t="s">
        <v>88</v>
      </c>
      <c r="B1" s="18"/>
      <c r="C1" s="18"/>
      <c r="D1" s="18"/>
      <c r="E1" s="129" t="s">
        <v>385</v>
      </c>
    </row>
    <row r="2" spans="1:5" ht="16.5">
      <c r="A2" t="s">
        <v>107</v>
      </c>
      <c r="B2" s="18"/>
      <c r="C2" s="18"/>
      <c r="D2" s="18"/>
      <c r="E2" s="2" t="s">
        <v>331</v>
      </c>
    </row>
    <row r="3" spans="2:5" ht="16.5">
      <c r="B3" s="18"/>
      <c r="C3" s="18"/>
      <c r="D3" s="18"/>
      <c r="E3" s="2" t="s">
        <v>332</v>
      </c>
    </row>
    <row r="4" spans="2:5" ht="16.5">
      <c r="B4" s="18"/>
      <c r="C4" s="18"/>
      <c r="D4" s="18"/>
      <c r="E4" s="2"/>
    </row>
    <row r="5" spans="1:5" s="40" customFormat="1" ht="21">
      <c r="A5" s="155" t="s">
        <v>386</v>
      </c>
      <c r="B5" s="155"/>
      <c r="C5" s="155"/>
      <c r="D5" s="155"/>
      <c r="E5" s="155"/>
    </row>
    <row r="6" spans="1:5" s="33" customFormat="1" ht="17.25">
      <c r="A6" s="160" t="s">
        <v>334</v>
      </c>
      <c r="B6" s="160"/>
      <c r="C6" s="160"/>
      <c r="D6" s="160"/>
      <c r="E6" s="160"/>
    </row>
    <row r="7" spans="1:5" s="43" customFormat="1" ht="17.25">
      <c r="A7" s="153" t="s">
        <v>11</v>
      </c>
      <c r="B7" s="153"/>
      <c r="C7" s="153"/>
      <c r="D7" s="153"/>
      <c r="E7" s="153"/>
    </row>
    <row r="8" spans="1:5" s="43" customFormat="1" ht="17.25">
      <c r="A8" s="153" t="s">
        <v>570</v>
      </c>
      <c r="B8" s="153"/>
      <c r="C8" s="153"/>
      <c r="D8" s="153"/>
      <c r="E8" s="153"/>
    </row>
    <row r="9" spans="1:5" ht="16.5">
      <c r="A9" s="17"/>
      <c r="B9" s="17"/>
      <c r="C9" s="19"/>
      <c r="D9" s="19"/>
      <c r="E9" s="19" t="s">
        <v>12</v>
      </c>
    </row>
    <row r="10" spans="1:5" ht="17.25">
      <c r="A10" s="20" t="s">
        <v>22</v>
      </c>
      <c r="B10" s="20" t="s">
        <v>258</v>
      </c>
      <c r="C10" s="21" t="s">
        <v>25</v>
      </c>
      <c r="D10" s="161" t="s">
        <v>337</v>
      </c>
      <c r="E10" s="159"/>
    </row>
    <row r="11" spans="1:5" ht="17.25">
      <c r="A11" s="22"/>
      <c r="B11" s="22"/>
      <c r="C11" s="23"/>
      <c r="D11" s="125" t="s">
        <v>335</v>
      </c>
      <c r="E11" s="3" t="s">
        <v>336</v>
      </c>
    </row>
    <row r="12" spans="1:5" s="37" customFormat="1" ht="13.5">
      <c r="A12" s="31">
        <v>1</v>
      </c>
      <c r="B12" s="31">
        <v>2</v>
      </c>
      <c r="C12" s="31">
        <v>3</v>
      </c>
      <c r="D12" s="31">
        <v>4</v>
      </c>
      <c r="E12" s="31">
        <v>5</v>
      </c>
    </row>
    <row r="13" spans="1:5" ht="17.25">
      <c r="A13" s="8" t="s">
        <v>101</v>
      </c>
      <c r="B13" s="8"/>
      <c r="C13" s="4"/>
      <c r="D13" s="4"/>
      <c r="E13" s="4"/>
    </row>
    <row r="14" spans="1:5" ht="16.5">
      <c r="A14" s="5" t="s">
        <v>588</v>
      </c>
      <c r="B14" s="6">
        <v>1</v>
      </c>
      <c r="C14" s="7"/>
      <c r="D14" s="9">
        <v>30593670848</v>
      </c>
      <c r="E14" s="9">
        <v>25796981683</v>
      </c>
    </row>
    <row r="15" spans="1:5" ht="16.5">
      <c r="A15" s="5" t="s">
        <v>589</v>
      </c>
      <c r="B15" s="6">
        <v>2</v>
      </c>
      <c r="C15" s="7"/>
      <c r="D15" s="9">
        <v>-2764539788</v>
      </c>
      <c r="E15" s="9">
        <v>-2277018280</v>
      </c>
    </row>
    <row r="16" spans="1:5" ht="16.5">
      <c r="A16" s="5" t="s">
        <v>590</v>
      </c>
      <c r="B16" s="6">
        <v>3</v>
      </c>
      <c r="C16" s="7"/>
      <c r="D16" s="9">
        <v>-3652533806</v>
      </c>
      <c r="E16" s="9">
        <v>-3809314067</v>
      </c>
    </row>
    <row r="17" spans="1:5" ht="16.5">
      <c r="A17" s="5" t="s">
        <v>591</v>
      </c>
      <c r="B17" s="6">
        <v>4</v>
      </c>
      <c r="C17" s="7"/>
      <c r="D17" s="9">
        <v>-257593820</v>
      </c>
      <c r="E17" s="9">
        <v>-414143271</v>
      </c>
    </row>
    <row r="18" spans="1:5" ht="16.5">
      <c r="A18" s="5" t="s">
        <v>592</v>
      </c>
      <c r="B18" s="6">
        <v>5</v>
      </c>
      <c r="C18" s="7"/>
      <c r="D18" s="9">
        <v>-1041637686</v>
      </c>
      <c r="E18" s="9">
        <v>-2172139072</v>
      </c>
    </row>
    <row r="19" spans="1:5" ht="16.5">
      <c r="A19" s="5" t="s">
        <v>14</v>
      </c>
      <c r="B19" s="6">
        <v>6</v>
      </c>
      <c r="C19" s="7"/>
      <c r="D19" s="9">
        <v>3624141693</v>
      </c>
      <c r="E19" s="9">
        <v>1989217344</v>
      </c>
    </row>
    <row r="20" spans="1:5" ht="16.5">
      <c r="A20" s="5" t="s">
        <v>15</v>
      </c>
      <c r="B20" s="6">
        <v>7</v>
      </c>
      <c r="C20" s="7"/>
      <c r="D20" s="9">
        <v>-5699271739</v>
      </c>
      <c r="E20" s="9">
        <v>-4871899537</v>
      </c>
    </row>
    <row r="21" spans="1:5" ht="17.25">
      <c r="A21" s="38" t="s">
        <v>16</v>
      </c>
      <c r="B21" s="11">
        <v>20</v>
      </c>
      <c r="C21" s="4"/>
      <c r="D21" s="12">
        <f>SUM(D14:D20)</f>
        <v>20802235702</v>
      </c>
      <c r="E21" s="12">
        <f>SUM(E14:E20)</f>
        <v>14241684800</v>
      </c>
    </row>
    <row r="22" spans="1:5" ht="17.25">
      <c r="A22" s="8" t="s">
        <v>102</v>
      </c>
      <c r="B22" s="6"/>
      <c r="C22" s="9"/>
      <c r="D22" s="9"/>
      <c r="E22" s="9"/>
    </row>
    <row r="23" spans="1:5" ht="16.5">
      <c r="A23" s="5" t="s">
        <v>593</v>
      </c>
      <c r="B23" s="6">
        <v>21</v>
      </c>
      <c r="C23" s="7"/>
      <c r="D23" s="9">
        <v>-8290000</v>
      </c>
      <c r="E23" s="9">
        <v>-21598182</v>
      </c>
    </row>
    <row r="24" spans="1:5" ht="16.5">
      <c r="A24" s="5" t="s">
        <v>594</v>
      </c>
      <c r="B24" s="6">
        <v>22</v>
      </c>
      <c r="C24" s="9"/>
      <c r="D24" s="9">
        <v>16972727</v>
      </c>
      <c r="E24" s="9">
        <v>1638183</v>
      </c>
    </row>
    <row r="25" spans="1:5" ht="16.5">
      <c r="A25" s="5" t="s">
        <v>595</v>
      </c>
      <c r="B25" s="6">
        <v>23</v>
      </c>
      <c r="C25" s="9"/>
      <c r="D25" s="9">
        <v>-35000000000</v>
      </c>
      <c r="E25" s="9">
        <v>-16500000000</v>
      </c>
    </row>
    <row r="26" spans="1:5" ht="16.5">
      <c r="A26" s="5" t="s">
        <v>596</v>
      </c>
      <c r="B26" s="6">
        <v>24</v>
      </c>
      <c r="C26" s="7"/>
      <c r="D26" s="9">
        <v>14500000000</v>
      </c>
      <c r="E26" s="9">
        <v>4500000000</v>
      </c>
    </row>
    <row r="27" spans="1:5" ht="16.5">
      <c r="A27" s="5" t="s">
        <v>103</v>
      </c>
      <c r="B27" s="6">
        <v>25</v>
      </c>
      <c r="C27" s="7"/>
      <c r="D27" s="9"/>
      <c r="E27" s="9"/>
    </row>
    <row r="28" spans="1:5" ht="16.5">
      <c r="A28" s="5" t="s">
        <v>17</v>
      </c>
      <c r="B28" s="6">
        <v>26</v>
      </c>
      <c r="C28" s="7"/>
      <c r="D28" s="9"/>
      <c r="E28" s="9"/>
    </row>
    <row r="29" spans="1:5" ht="16.5">
      <c r="A29" s="5" t="s">
        <v>597</v>
      </c>
      <c r="B29" s="6">
        <v>27</v>
      </c>
      <c r="C29" s="7"/>
      <c r="D29" s="9">
        <v>421990690</v>
      </c>
      <c r="E29" s="9">
        <v>69180794</v>
      </c>
    </row>
    <row r="30" spans="1:5" ht="17.25">
      <c r="A30" s="38" t="s">
        <v>18</v>
      </c>
      <c r="B30" s="11">
        <v>30</v>
      </c>
      <c r="C30" s="4"/>
      <c r="D30" s="12">
        <f>SUM(D23:D29)</f>
        <v>-20069326583</v>
      </c>
      <c r="E30" s="12">
        <f>SUM(E23:E29)</f>
        <v>-11950779205</v>
      </c>
    </row>
    <row r="31" spans="1:5" ht="17.25">
      <c r="A31" s="8" t="s">
        <v>104</v>
      </c>
      <c r="B31" s="6"/>
      <c r="C31" s="9"/>
      <c r="D31" s="9"/>
      <c r="E31" s="9"/>
    </row>
    <row r="32" spans="1:5" ht="16.5">
      <c r="A32" s="5" t="s">
        <v>387</v>
      </c>
      <c r="B32" s="6">
        <v>31</v>
      </c>
      <c r="C32" s="7"/>
      <c r="D32" s="9"/>
      <c r="E32" s="9"/>
    </row>
    <row r="33" spans="1:5" ht="16.5">
      <c r="A33" s="5" t="s">
        <v>260</v>
      </c>
      <c r="B33" s="6">
        <v>32</v>
      </c>
      <c r="C33" s="7"/>
      <c r="D33" s="9"/>
      <c r="E33" s="9"/>
    </row>
    <row r="34" spans="1:5" ht="16.5">
      <c r="A34" s="5" t="s">
        <v>105</v>
      </c>
      <c r="B34" s="6">
        <v>33</v>
      </c>
      <c r="C34" s="9"/>
      <c r="D34" s="9"/>
      <c r="E34" s="9"/>
    </row>
    <row r="35" spans="1:5" ht="16.5">
      <c r="A35" s="5" t="s">
        <v>106</v>
      </c>
      <c r="B35" s="6">
        <v>34</v>
      </c>
      <c r="C35" s="7"/>
      <c r="D35" s="9"/>
      <c r="E35" s="9"/>
    </row>
    <row r="36" spans="1:5" ht="16.5">
      <c r="A36" s="5" t="s">
        <v>19</v>
      </c>
      <c r="B36" s="6">
        <v>35</v>
      </c>
      <c r="C36" s="7"/>
      <c r="D36" s="9"/>
      <c r="E36" s="9"/>
    </row>
    <row r="37" spans="1:5" ht="16.5">
      <c r="A37" s="5" t="s">
        <v>598</v>
      </c>
      <c r="B37" s="6">
        <v>36</v>
      </c>
      <c r="C37" s="7"/>
      <c r="D37" s="9">
        <v>-2861900000</v>
      </c>
      <c r="E37" s="9">
        <v>-2733000000</v>
      </c>
    </row>
    <row r="38" spans="1:5" ht="17.25">
      <c r="A38" s="38" t="s">
        <v>20</v>
      </c>
      <c r="B38" s="11">
        <v>40</v>
      </c>
      <c r="C38" s="4"/>
      <c r="D38" s="12">
        <f>SUM(D32:D37)</f>
        <v>-2861900000</v>
      </c>
      <c r="E38" s="12">
        <f>SUM(E32:E37)</f>
        <v>-2733000000</v>
      </c>
    </row>
    <row r="39" spans="1:5" ht="17.25">
      <c r="A39" s="8" t="s">
        <v>388</v>
      </c>
      <c r="B39" s="11">
        <v>50</v>
      </c>
      <c r="C39" s="4"/>
      <c r="D39" s="12">
        <f>SUM(D21+D30+D38)</f>
        <v>-2128990881</v>
      </c>
      <c r="E39" s="12">
        <f>SUM(E21+E30+E38)</f>
        <v>-442094405</v>
      </c>
    </row>
    <row r="40" spans="1:5" ht="17.25">
      <c r="A40" s="8" t="s">
        <v>21</v>
      </c>
      <c r="B40" s="11">
        <v>60</v>
      </c>
      <c r="C40" s="12"/>
      <c r="D40" s="12">
        <v>4300175606</v>
      </c>
      <c r="E40" s="12">
        <v>979779956</v>
      </c>
    </row>
    <row r="41" spans="1:5" ht="16.5">
      <c r="A41" s="13" t="s">
        <v>261</v>
      </c>
      <c r="B41" s="14">
        <v>61</v>
      </c>
      <c r="C41" s="15"/>
      <c r="D41" s="15"/>
      <c r="E41" s="15"/>
    </row>
    <row r="42" spans="1:5" ht="17.25">
      <c r="A42" s="8" t="s">
        <v>389</v>
      </c>
      <c r="B42" s="11">
        <v>70</v>
      </c>
      <c r="C42" s="4"/>
      <c r="D42" s="12">
        <f>D40+D39</f>
        <v>2171184725</v>
      </c>
      <c r="E42" s="12">
        <f>E40+E39</f>
        <v>537685551</v>
      </c>
    </row>
    <row r="43" spans="1:5" ht="17.25">
      <c r="A43" s="32"/>
      <c r="B43" s="114"/>
      <c r="C43" s="115"/>
      <c r="D43" s="115"/>
      <c r="E43" s="115"/>
    </row>
    <row r="44" spans="3:5" ht="16.5">
      <c r="C44" s="154" t="s">
        <v>574</v>
      </c>
      <c r="D44" s="154"/>
      <c r="E44" s="154"/>
    </row>
    <row r="45" spans="1:5" ht="17.25">
      <c r="A45" s="153" t="s">
        <v>262</v>
      </c>
      <c r="B45" s="153"/>
      <c r="C45" s="153"/>
      <c r="D45" s="153"/>
      <c r="E45" s="153"/>
    </row>
  </sheetData>
  <mergeCells count="7">
    <mergeCell ref="A45:E45"/>
    <mergeCell ref="A5:E5"/>
    <mergeCell ref="A8:E8"/>
    <mergeCell ref="A7:E7"/>
    <mergeCell ref="C44:E44"/>
    <mergeCell ref="A6:E6"/>
    <mergeCell ref="D10:E10"/>
  </mergeCells>
  <printOptions/>
  <pageMargins left="0.5" right="0.25" top="0.5" bottom="0.7" header="0.5" footer="0.5"/>
  <pageSetup horizontalDpi="600" verticalDpi="600" orientation="landscape" paperSize="9" r:id="rId1"/>
  <headerFooter alignWithMargins="0">
    <oddFooter>&amp;RTrang &amp;P</oddFooter>
  </headerFooter>
</worksheet>
</file>

<file path=xl/worksheets/sheet4.xml><?xml version="1.0" encoding="utf-8"?>
<worksheet xmlns="http://schemas.openxmlformats.org/spreadsheetml/2006/main" xmlns:r="http://schemas.openxmlformats.org/officeDocument/2006/relationships">
  <dimension ref="A1:J344"/>
  <sheetViews>
    <sheetView zoomScale="75" zoomScaleNormal="75" workbookViewId="0" topLeftCell="A1">
      <selection activeCell="D23" sqref="D23"/>
    </sheetView>
  </sheetViews>
  <sheetFormatPr defaultColWidth="8.796875" defaultRowHeight="15"/>
  <cols>
    <col min="1" max="1" width="42.69921875" style="0" customWidth="1"/>
    <col min="2" max="2" width="14.09765625" style="0" bestFit="1" customWidth="1"/>
    <col min="3" max="3" width="14.19921875" style="0" bestFit="1" customWidth="1"/>
    <col min="4" max="4" width="14.09765625" style="0" customWidth="1"/>
    <col min="5" max="5" width="14.09765625" style="0" bestFit="1" customWidth="1"/>
    <col min="6" max="6" width="13.59765625" style="0" customWidth="1"/>
    <col min="7" max="7" width="14.19921875" style="0" customWidth="1"/>
    <col min="8" max="8" width="13.3984375" style="0" bestFit="1" customWidth="1"/>
    <col min="9" max="9" width="10.8984375" style="0" bestFit="1" customWidth="1"/>
    <col min="10" max="10" width="9.69921875" style="0" bestFit="1" customWidth="1"/>
  </cols>
  <sheetData>
    <row r="1" spans="1:7" ht="16.5">
      <c r="A1" t="s">
        <v>88</v>
      </c>
      <c r="E1" s="44"/>
      <c r="F1" s="2"/>
      <c r="G1" s="129" t="s">
        <v>391</v>
      </c>
    </row>
    <row r="2" spans="1:7" ht="16.5">
      <c r="A2" t="s">
        <v>515</v>
      </c>
      <c r="E2" s="44"/>
      <c r="F2" s="2"/>
      <c r="G2" s="2" t="s">
        <v>331</v>
      </c>
    </row>
    <row r="3" spans="1:7" ht="16.5">
      <c r="A3" s="17"/>
      <c r="E3" s="44"/>
      <c r="F3" s="2"/>
      <c r="G3" s="2" t="s">
        <v>332</v>
      </c>
    </row>
    <row r="4" spans="1:10" ht="16.5">
      <c r="A4" s="17"/>
      <c r="B4" s="17"/>
      <c r="C4" s="17"/>
      <c r="D4" s="17"/>
      <c r="E4" s="44"/>
      <c r="F4" s="44"/>
      <c r="G4" s="1"/>
      <c r="H4" s="17"/>
      <c r="I4" s="17"/>
      <c r="J4" s="17"/>
    </row>
    <row r="5" spans="1:10" ht="21">
      <c r="A5" s="155" t="s">
        <v>390</v>
      </c>
      <c r="B5" s="155"/>
      <c r="C5" s="155"/>
      <c r="D5" s="155"/>
      <c r="E5" s="155"/>
      <c r="F5" s="155"/>
      <c r="G5" s="155"/>
      <c r="H5" s="40"/>
      <c r="I5" s="40"/>
      <c r="J5" s="40"/>
    </row>
    <row r="6" spans="1:7" ht="17.25">
      <c r="A6" s="153" t="s">
        <v>570</v>
      </c>
      <c r="B6" s="153"/>
      <c r="C6" s="153"/>
      <c r="D6" s="153"/>
      <c r="E6" s="153"/>
      <c r="F6" s="153"/>
      <c r="G6" s="153"/>
    </row>
    <row r="7" s="128" customFormat="1" ht="16.5"/>
    <row r="8" s="54" customFormat="1" ht="18.75">
      <c r="A8" s="53" t="s">
        <v>114</v>
      </c>
    </row>
    <row r="9" s="54" customFormat="1" ht="17.25">
      <c r="A9" s="54" t="s">
        <v>194</v>
      </c>
    </row>
    <row r="10" s="54" customFormat="1" ht="17.25">
      <c r="A10" s="54" t="s">
        <v>193</v>
      </c>
    </row>
    <row r="11" s="54" customFormat="1" ht="17.25">
      <c r="A11" s="54" t="s">
        <v>120</v>
      </c>
    </row>
    <row r="12" s="54" customFormat="1" ht="17.25">
      <c r="A12" s="54" t="s">
        <v>121</v>
      </c>
    </row>
    <row r="13" s="54" customFormat="1" ht="17.25">
      <c r="A13" s="54" t="s">
        <v>122</v>
      </c>
    </row>
    <row r="14" s="54" customFormat="1" ht="17.25">
      <c r="A14" s="54" t="s">
        <v>123</v>
      </c>
    </row>
    <row r="15" s="54" customFormat="1" ht="17.25">
      <c r="A15" s="54" t="s">
        <v>0</v>
      </c>
    </row>
    <row r="16" s="54" customFormat="1" ht="17.25">
      <c r="A16" s="54" t="s">
        <v>1</v>
      </c>
    </row>
    <row r="17" s="54" customFormat="1" ht="17.25">
      <c r="A17" s="54" t="s">
        <v>2</v>
      </c>
    </row>
    <row r="18" s="54" customFormat="1" ht="17.25">
      <c r="A18" s="54" t="s">
        <v>3</v>
      </c>
    </row>
    <row r="19" s="54" customFormat="1" ht="17.25">
      <c r="A19" s="54" t="s">
        <v>392</v>
      </c>
    </row>
    <row r="20" s="54" customFormat="1" ht="18.75">
      <c r="A20" s="53" t="s">
        <v>393</v>
      </c>
    </row>
    <row r="21" s="54" customFormat="1" ht="17.25">
      <c r="A21" s="54" t="s">
        <v>398</v>
      </c>
    </row>
    <row r="22" s="54" customFormat="1" ht="17.25">
      <c r="A22" s="54" t="s">
        <v>8</v>
      </c>
    </row>
    <row r="23" s="54" customFormat="1" ht="18.75">
      <c r="A23" s="53" t="s">
        <v>394</v>
      </c>
    </row>
    <row r="24" spans="1:7" s="54" customFormat="1" ht="18.75">
      <c r="A24" s="54" t="s">
        <v>396</v>
      </c>
      <c r="B24" s="53"/>
      <c r="C24" s="53"/>
      <c r="D24" s="53"/>
      <c r="E24" s="53"/>
      <c r="F24" s="53"/>
      <c r="G24" s="53"/>
    </row>
    <row r="25" spans="1:7" s="54" customFormat="1" ht="18.75">
      <c r="A25" s="54" t="s">
        <v>397</v>
      </c>
      <c r="B25" s="53"/>
      <c r="C25" s="53"/>
      <c r="D25" s="53"/>
      <c r="E25" s="53"/>
      <c r="F25" s="53"/>
      <c r="G25" s="53"/>
    </row>
    <row r="26" spans="1:7" s="54" customFormat="1" ht="18.75">
      <c r="A26" s="54" t="s">
        <v>395</v>
      </c>
      <c r="B26" s="53"/>
      <c r="C26" s="53"/>
      <c r="D26" s="53"/>
      <c r="E26" s="53"/>
      <c r="F26" s="53"/>
      <c r="G26" s="53"/>
    </row>
    <row r="27" spans="1:10" s="54" customFormat="1" ht="18.75">
      <c r="A27" s="53" t="s">
        <v>4</v>
      </c>
      <c r="B27" s="53"/>
      <c r="C27" s="53"/>
      <c r="D27" s="53"/>
      <c r="E27" s="53"/>
      <c r="F27" s="53"/>
      <c r="G27" s="53"/>
      <c r="H27" s="53"/>
      <c r="I27" s="53"/>
      <c r="J27" s="53"/>
    </row>
    <row r="28" s="54" customFormat="1" ht="17.25">
      <c r="A28" s="54" t="s">
        <v>399</v>
      </c>
    </row>
    <row r="29" s="54" customFormat="1" ht="17.25">
      <c r="A29" s="54" t="s">
        <v>400</v>
      </c>
    </row>
    <row r="30" s="54" customFormat="1" ht="17.25">
      <c r="A30" s="54" t="s">
        <v>401</v>
      </c>
    </row>
    <row r="31" s="54" customFormat="1" ht="17.25">
      <c r="A31" s="54" t="s">
        <v>402</v>
      </c>
    </row>
    <row r="32" s="54" customFormat="1" ht="17.25">
      <c r="A32" s="54" t="s">
        <v>9</v>
      </c>
    </row>
    <row r="33" s="54" customFormat="1" ht="17.25">
      <c r="A33" s="54" t="s">
        <v>403</v>
      </c>
    </row>
    <row r="34" s="54" customFormat="1" ht="17.25">
      <c r="A34" s="54" t="s">
        <v>5</v>
      </c>
    </row>
    <row r="35" s="54" customFormat="1" ht="17.25">
      <c r="A35" s="54" t="s">
        <v>404</v>
      </c>
    </row>
    <row r="36" spans="1:7" s="54" customFormat="1" ht="17.25">
      <c r="A36" s="55" t="s">
        <v>405</v>
      </c>
      <c r="B36" s="56"/>
      <c r="C36" s="57"/>
      <c r="D36" s="57"/>
      <c r="E36" s="57"/>
      <c r="F36" s="57"/>
      <c r="G36" s="57"/>
    </row>
    <row r="37" spans="1:7" s="54" customFormat="1" ht="17.25">
      <c r="A37" s="55" t="s">
        <v>6</v>
      </c>
      <c r="B37" s="56"/>
      <c r="C37" s="57"/>
      <c r="D37" s="57"/>
      <c r="E37" s="57"/>
      <c r="F37" s="57"/>
      <c r="G37" s="57"/>
    </row>
    <row r="38" spans="1:7" s="54" customFormat="1" ht="17.25">
      <c r="A38" s="55" t="s">
        <v>203</v>
      </c>
      <c r="B38" s="56"/>
      <c r="C38" s="57"/>
      <c r="D38" s="57"/>
      <c r="E38" s="57"/>
      <c r="F38" s="57"/>
      <c r="G38" s="57"/>
    </row>
    <row r="39" spans="1:7" s="54" customFormat="1" ht="17.25">
      <c r="A39" s="55" t="s">
        <v>202</v>
      </c>
      <c r="B39" s="56"/>
      <c r="C39" s="57"/>
      <c r="D39" s="57"/>
      <c r="E39" s="57"/>
      <c r="F39" s="57"/>
      <c r="G39" s="57"/>
    </row>
    <row r="40" spans="1:7" s="54" customFormat="1" ht="18.75">
      <c r="A40" s="55" t="s">
        <v>204</v>
      </c>
      <c r="B40" s="58"/>
      <c r="C40" s="59"/>
      <c r="D40" s="59"/>
      <c r="E40" s="59"/>
      <c r="F40" s="59"/>
      <c r="G40" s="59"/>
    </row>
    <row r="41" spans="1:7" s="54" customFormat="1" ht="18.75">
      <c r="A41" s="55" t="s">
        <v>575</v>
      </c>
      <c r="B41" s="58"/>
      <c r="C41" s="59"/>
      <c r="D41" s="59"/>
      <c r="E41" s="59"/>
      <c r="F41" s="59"/>
      <c r="G41" s="59"/>
    </row>
    <row r="42" spans="1:10" s="54" customFormat="1" ht="17.25">
      <c r="A42" s="60" t="s">
        <v>7</v>
      </c>
      <c r="B42" s="56"/>
      <c r="C42" s="61"/>
      <c r="D42" s="61"/>
      <c r="E42" s="61"/>
      <c r="F42" s="61"/>
      <c r="G42" s="61"/>
      <c r="H42" s="62"/>
      <c r="I42" s="62"/>
      <c r="J42" s="62"/>
    </row>
    <row r="43" spans="1:10" s="54" customFormat="1" ht="17.25">
      <c r="A43" s="60" t="s">
        <v>206</v>
      </c>
      <c r="B43" s="56"/>
      <c r="C43" s="61"/>
      <c r="D43" s="61"/>
      <c r="E43" s="61"/>
      <c r="F43" s="61"/>
      <c r="G43" s="61"/>
      <c r="H43" s="62"/>
      <c r="I43" s="62"/>
      <c r="J43" s="62"/>
    </row>
    <row r="44" spans="1:10" s="54" customFormat="1" ht="17.25">
      <c r="A44" s="60" t="s">
        <v>205</v>
      </c>
      <c r="B44" s="56"/>
      <c r="C44" s="61"/>
      <c r="D44" s="61"/>
      <c r="E44" s="61"/>
      <c r="F44" s="61"/>
      <c r="G44" s="61"/>
      <c r="H44" s="62"/>
      <c r="I44" s="62"/>
      <c r="J44" s="62"/>
    </row>
    <row r="45" spans="1:10" s="54" customFormat="1" ht="17.25">
      <c r="A45" s="60" t="s">
        <v>10</v>
      </c>
      <c r="B45" s="56"/>
      <c r="C45" s="61"/>
      <c r="D45" s="61"/>
      <c r="E45" s="61"/>
      <c r="F45" s="61"/>
      <c r="G45" s="61"/>
      <c r="H45" s="62"/>
      <c r="I45" s="62"/>
      <c r="J45" s="62"/>
    </row>
    <row r="46" spans="1:10" s="54" customFormat="1" ht="17.25">
      <c r="A46" s="60" t="s">
        <v>124</v>
      </c>
      <c r="B46" s="56"/>
      <c r="C46" s="61"/>
      <c r="D46" s="61"/>
      <c r="E46" s="61"/>
      <c r="F46" s="61"/>
      <c r="G46" s="61"/>
      <c r="H46" s="62"/>
      <c r="I46" s="62"/>
      <c r="J46" s="62"/>
    </row>
    <row r="47" spans="1:10" s="54" customFormat="1" ht="17.25">
      <c r="A47" s="60" t="s">
        <v>125</v>
      </c>
      <c r="B47" s="56"/>
      <c r="C47" s="61"/>
      <c r="D47" s="61"/>
      <c r="E47" s="61"/>
      <c r="F47" s="61"/>
      <c r="G47" s="61"/>
      <c r="H47" s="62"/>
      <c r="I47" s="62"/>
      <c r="J47" s="62"/>
    </row>
    <row r="48" spans="1:10" s="54" customFormat="1" ht="17.25">
      <c r="A48" s="60" t="s">
        <v>208</v>
      </c>
      <c r="B48" s="56"/>
      <c r="C48" s="61"/>
      <c r="D48" s="61"/>
      <c r="E48" s="61"/>
      <c r="F48" s="61"/>
      <c r="G48" s="61"/>
      <c r="H48" s="62"/>
      <c r="I48" s="62"/>
      <c r="J48" s="62"/>
    </row>
    <row r="49" spans="1:10" s="54" customFormat="1" ht="17.25">
      <c r="A49" s="60" t="s">
        <v>207</v>
      </c>
      <c r="B49" s="56"/>
      <c r="C49" s="61"/>
      <c r="D49" s="61"/>
      <c r="E49" s="61"/>
      <c r="F49" s="61"/>
      <c r="G49" s="61"/>
      <c r="H49" s="62"/>
      <c r="I49" s="62"/>
      <c r="J49" s="62"/>
    </row>
    <row r="50" spans="1:10" s="54" customFormat="1" ht="17.25">
      <c r="A50" s="60" t="s">
        <v>126</v>
      </c>
      <c r="B50" s="56"/>
      <c r="C50" s="61"/>
      <c r="D50" s="61"/>
      <c r="E50" s="61"/>
      <c r="F50" s="61"/>
      <c r="G50" s="61"/>
      <c r="H50" s="62"/>
      <c r="I50" s="62"/>
      <c r="J50" s="62"/>
    </row>
    <row r="51" spans="1:10" s="54" customFormat="1" ht="17.25">
      <c r="A51" s="60"/>
      <c r="B51" s="56"/>
      <c r="C51" s="61"/>
      <c r="D51" s="61"/>
      <c r="E51" s="61"/>
      <c r="F51" s="61"/>
      <c r="G51" s="61"/>
      <c r="H51" s="62"/>
      <c r="I51" s="62"/>
      <c r="J51" s="62"/>
    </row>
    <row r="52" spans="1:10" s="54" customFormat="1" ht="18.75">
      <c r="A52" s="63" t="s">
        <v>406</v>
      </c>
      <c r="B52" s="56"/>
      <c r="C52" s="61"/>
      <c r="D52" s="61"/>
      <c r="E52" s="61"/>
      <c r="F52" s="61"/>
      <c r="G52" s="61"/>
      <c r="H52" s="62"/>
      <c r="I52" s="62"/>
      <c r="J52" s="62"/>
    </row>
    <row r="53" spans="1:10" s="67" customFormat="1" ht="18.75">
      <c r="A53" s="64" t="s">
        <v>13</v>
      </c>
      <c r="B53" s="65" t="s">
        <v>528</v>
      </c>
      <c r="C53" s="65" t="s">
        <v>407</v>
      </c>
      <c r="D53" s="66"/>
      <c r="E53" s="66"/>
      <c r="F53" s="66"/>
      <c r="G53" s="66"/>
      <c r="H53" s="66"/>
      <c r="I53" s="66"/>
      <c r="J53" s="66"/>
    </row>
    <row r="54" spans="1:10" s="53" customFormat="1" ht="18.75">
      <c r="A54" s="68" t="s">
        <v>27</v>
      </c>
      <c r="B54" s="69">
        <v>176481200</v>
      </c>
      <c r="C54" s="69">
        <v>201390200</v>
      </c>
      <c r="D54" s="70"/>
      <c r="E54" s="70"/>
      <c r="F54" s="70"/>
      <c r="G54" s="70"/>
      <c r="H54" s="71"/>
      <c r="I54" s="71"/>
      <c r="J54" s="71"/>
    </row>
    <row r="55" spans="1:10" s="53" customFormat="1" ht="18.75">
      <c r="A55" s="68" t="s">
        <v>274</v>
      </c>
      <c r="B55" s="69">
        <f>SUM(B56:B59)</f>
        <v>1994703525</v>
      </c>
      <c r="C55" s="69">
        <f>SUM(C56:C59)</f>
        <v>4098785406</v>
      </c>
      <c r="D55" s="70"/>
      <c r="E55" s="70"/>
      <c r="F55" s="70"/>
      <c r="G55" s="70"/>
      <c r="H55" s="71"/>
      <c r="I55" s="71"/>
      <c r="J55" s="71"/>
    </row>
    <row r="56" spans="1:10" s="74" customFormat="1" ht="17.25">
      <c r="A56" s="72" t="s">
        <v>211</v>
      </c>
      <c r="B56" s="73">
        <v>117546437</v>
      </c>
      <c r="C56" s="73">
        <v>1605366410</v>
      </c>
      <c r="D56" s="55"/>
      <c r="E56" s="55"/>
      <c r="F56" s="55"/>
      <c r="G56" s="55"/>
      <c r="H56" s="55"/>
      <c r="I56" s="55"/>
      <c r="J56" s="55"/>
    </row>
    <row r="57" spans="1:10" s="74" customFormat="1" ht="17.25">
      <c r="A57" s="72" t="s">
        <v>546</v>
      </c>
      <c r="B57" s="73">
        <v>2174231</v>
      </c>
      <c r="C57" s="73"/>
      <c r="D57" s="55"/>
      <c r="E57" s="55"/>
      <c r="F57" s="55"/>
      <c r="G57" s="55"/>
      <c r="H57" s="55"/>
      <c r="I57" s="55"/>
      <c r="J57" s="55"/>
    </row>
    <row r="58" spans="1:10" s="74" customFormat="1" ht="17.25">
      <c r="A58" s="72" t="s">
        <v>212</v>
      </c>
      <c r="B58" s="73">
        <v>1333178</v>
      </c>
      <c r="C58" s="73">
        <v>1309178</v>
      </c>
      <c r="D58" s="55"/>
      <c r="E58" s="55"/>
      <c r="F58" s="55"/>
      <c r="G58" s="55"/>
      <c r="H58" s="55"/>
      <c r="I58" s="55"/>
      <c r="J58" s="55"/>
    </row>
    <row r="59" spans="1:10" s="74" customFormat="1" ht="17.25">
      <c r="A59" s="72" t="s">
        <v>213</v>
      </c>
      <c r="B59" s="73">
        <v>1873649679</v>
      </c>
      <c r="C59" s="73">
        <v>2492109818</v>
      </c>
      <c r="D59" s="55"/>
      <c r="E59" s="55"/>
      <c r="F59" s="55"/>
      <c r="G59" s="55"/>
      <c r="H59" s="55"/>
      <c r="I59" s="55"/>
      <c r="J59" s="55"/>
    </row>
    <row r="60" spans="1:10" s="53" customFormat="1" ht="18.75">
      <c r="A60" s="68" t="s">
        <v>275</v>
      </c>
      <c r="B60" s="69">
        <f>SUM(B61:B64)</f>
        <v>38900000000</v>
      </c>
      <c r="C60" s="69">
        <f>SUM(C61:C64)</f>
        <v>18400000000</v>
      </c>
      <c r="D60" s="70"/>
      <c r="E60" s="70"/>
      <c r="F60" s="70"/>
      <c r="G60" s="70"/>
      <c r="H60" s="71"/>
      <c r="I60" s="71"/>
      <c r="J60" s="71"/>
    </row>
    <row r="61" spans="1:10" s="54" customFormat="1" ht="17.25">
      <c r="A61" s="72" t="s">
        <v>209</v>
      </c>
      <c r="B61" s="119">
        <v>1200000000</v>
      </c>
      <c r="C61" s="119">
        <v>1200000000</v>
      </c>
      <c r="D61" s="61"/>
      <c r="E61" s="61"/>
      <c r="F61" s="61"/>
      <c r="G61" s="61"/>
      <c r="H61" s="62"/>
      <c r="I61" s="62"/>
      <c r="J61" s="62"/>
    </row>
    <row r="62" spans="1:10" s="54" customFormat="1" ht="17.25">
      <c r="A62" s="72" t="s">
        <v>321</v>
      </c>
      <c r="B62" s="73"/>
      <c r="C62" s="119">
        <v>5000000000</v>
      </c>
      <c r="D62" s="61"/>
      <c r="E62" s="61"/>
      <c r="F62" s="61"/>
      <c r="G62" s="61"/>
      <c r="H62" s="62"/>
      <c r="I62" s="62"/>
      <c r="J62" s="62"/>
    </row>
    <row r="63" spans="1:10" s="54" customFormat="1" ht="17.25">
      <c r="A63" s="72" t="s">
        <v>210</v>
      </c>
      <c r="B63" s="73">
        <v>37400000000</v>
      </c>
      <c r="C63" s="119">
        <v>11900000000</v>
      </c>
      <c r="D63" s="61"/>
      <c r="E63" s="61"/>
      <c r="F63" s="61"/>
      <c r="G63" s="61"/>
      <c r="H63" s="62"/>
      <c r="I63" s="62"/>
      <c r="J63" s="62"/>
    </row>
    <row r="64" spans="1:10" s="54" customFormat="1" ht="17.25">
      <c r="A64" s="72" t="s">
        <v>230</v>
      </c>
      <c r="B64" s="73">
        <v>300000000</v>
      </c>
      <c r="C64" s="73">
        <v>300000000</v>
      </c>
      <c r="D64" s="61"/>
      <c r="E64" s="61"/>
      <c r="F64" s="61"/>
      <c r="G64" s="61"/>
      <c r="H64" s="62"/>
      <c r="I64" s="62"/>
      <c r="J64" s="62"/>
    </row>
    <row r="65" spans="1:10" s="53" customFormat="1" ht="18.75">
      <c r="A65" s="68" t="s">
        <v>276</v>
      </c>
      <c r="B65" s="69">
        <f>SUM(B66:B66)</f>
        <v>1562916</v>
      </c>
      <c r="C65" s="69">
        <f>SUM(C66:C66)</f>
        <v>0</v>
      </c>
      <c r="D65" s="70"/>
      <c r="E65" s="70"/>
      <c r="F65" s="70"/>
      <c r="G65" s="70"/>
      <c r="H65" s="71"/>
      <c r="I65" s="71"/>
      <c r="J65" s="71"/>
    </row>
    <row r="66" spans="1:10" s="53" customFormat="1" ht="18.75">
      <c r="A66" s="75" t="s">
        <v>502</v>
      </c>
      <c r="B66" s="73">
        <v>1562916</v>
      </c>
      <c r="C66" s="73"/>
      <c r="D66" s="70"/>
      <c r="E66" s="70"/>
      <c r="F66" s="70"/>
      <c r="G66" s="70"/>
      <c r="H66" s="71"/>
      <c r="I66" s="71"/>
      <c r="J66" s="71"/>
    </row>
    <row r="67" spans="1:10" s="53" customFormat="1" ht="18.75">
      <c r="A67" s="68" t="s">
        <v>277</v>
      </c>
      <c r="B67" s="69">
        <f>SUM(B68:B75)</f>
        <v>278490000</v>
      </c>
      <c r="C67" s="69">
        <f>SUM(C68:C75)</f>
        <v>230620000</v>
      </c>
      <c r="D67" s="70"/>
      <c r="E67" s="70"/>
      <c r="F67" s="70"/>
      <c r="G67" s="70"/>
      <c r="H67" s="71"/>
      <c r="I67" s="71"/>
      <c r="J67" s="71"/>
    </row>
    <row r="68" spans="1:10" s="54" customFormat="1" ht="17.25">
      <c r="A68" s="75" t="s">
        <v>552</v>
      </c>
      <c r="B68" s="73"/>
      <c r="C68" s="73">
        <v>17000000</v>
      </c>
      <c r="D68" s="61"/>
      <c r="E68" s="61"/>
      <c r="F68" s="61"/>
      <c r="G68" s="61"/>
      <c r="H68" s="62"/>
      <c r="I68" s="62"/>
      <c r="J68" s="62"/>
    </row>
    <row r="69" spans="1:10" s="54" customFormat="1" ht="17.25">
      <c r="A69" s="75" t="s">
        <v>548</v>
      </c>
      <c r="B69" s="73">
        <v>130000000</v>
      </c>
      <c r="C69" s="73"/>
      <c r="D69" s="61"/>
      <c r="E69" s="61"/>
      <c r="F69" s="61"/>
      <c r="G69" s="61"/>
      <c r="H69" s="62"/>
      <c r="I69" s="62"/>
      <c r="J69" s="62"/>
    </row>
    <row r="70" spans="1:10" s="54" customFormat="1" ht="17.25">
      <c r="A70" s="75" t="s">
        <v>547</v>
      </c>
      <c r="B70" s="73">
        <v>46000000</v>
      </c>
      <c r="C70" s="73">
        <v>46000000</v>
      </c>
      <c r="D70" s="61"/>
      <c r="E70" s="61"/>
      <c r="F70" s="61"/>
      <c r="G70" s="61"/>
      <c r="H70" s="62"/>
      <c r="I70" s="62"/>
      <c r="J70" s="62"/>
    </row>
    <row r="71" spans="1:10" s="54" customFormat="1" ht="17.25">
      <c r="A71" s="75" t="s">
        <v>549</v>
      </c>
      <c r="B71" s="73">
        <v>23750000</v>
      </c>
      <c r="C71" s="73"/>
      <c r="D71" s="61"/>
      <c r="E71" s="61"/>
      <c r="F71" s="61"/>
      <c r="G71" s="61"/>
      <c r="H71" s="62"/>
      <c r="I71" s="62"/>
      <c r="J71" s="62"/>
    </row>
    <row r="72" spans="1:10" s="54" customFormat="1" ht="17.25">
      <c r="A72" s="75" t="s">
        <v>550</v>
      </c>
      <c r="B72" s="73"/>
      <c r="C72" s="73">
        <v>12000000</v>
      </c>
      <c r="D72" s="61"/>
      <c r="E72" s="61"/>
      <c r="F72" s="61"/>
      <c r="G72" s="61"/>
      <c r="H72" s="62"/>
      <c r="I72" s="62"/>
      <c r="J72" s="62"/>
    </row>
    <row r="73" spans="1:10" s="54" customFormat="1" ht="17.25">
      <c r="A73" s="75" t="s">
        <v>551</v>
      </c>
      <c r="B73" s="73"/>
      <c r="C73" s="73">
        <v>80000000</v>
      </c>
      <c r="D73" s="61"/>
      <c r="E73" s="61"/>
      <c r="F73" s="61"/>
      <c r="G73" s="61"/>
      <c r="H73" s="62"/>
      <c r="I73" s="62"/>
      <c r="J73" s="62"/>
    </row>
    <row r="74" spans="1:10" s="54" customFormat="1" ht="17.25">
      <c r="A74" s="75" t="s">
        <v>578</v>
      </c>
      <c r="B74" s="73">
        <v>3120000</v>
      </c>
      <c r="C74" s="73"/>
      <c r="D74" s="61"/>
      <c r="E74" s="61"/>
      <c r="F74" s="61"/>
      <c r="G74" s="61"/>
      <c r="H74" s="62"/>
      <c r="I74" s="62"/>
      <c r="J74" s="62"/>
    </row>
    <row r="75" spans="1:10" s="54" customFormat="1" ht="17.25">
      <c r="A75" s="75" t="s">
        <v>553</v>
      </c>
      <c r="B75" s="73">
        <v>75620000</v>
      </c>
      <c r="C75" s="73">
        <v>75620000</v>
      </c>
      <c r="D75" s="61"/>
      <c r="E75" s="61"/>
      <c r="F75" s="61"/>
      <c r="G75" s="61"/>
      <c r="H75" s="62"/>
      <c r="I75" s="62"/>
      <c r="J75" s="62"/>
    </row>
    <row r="76" spans="1:10" s="53" customFormat="1" ht="18.75">
      <c r="A76" s="68" t="s">
        <v>278</v>
      </c>
      <c r="B76" s="69">
        <f>SUM(B77:B93)</f>
        <v>95434493</v>
      </c>
      <c r="C76" s="69">
        <f>SUM(C77:C93)</f>
        <v>1568866222</v>
      </c>
      <c r="D76" s="70"/>
      <c r="E76" s="70"/>
      <c r="F76" s="70"/>
      <c r="G76" s="70"/>
      <c r="H76" s="71"/>
      <c r="I76" s="71"/>
      <c r="J76" s="71"/>
    </row>
    <row r="77" spans="1:10" s="54" customFormat="1" ht="17.25">
      <c r="A77" s="75" t="s">
        <v>580</v>
      </c>
      <c r="B77" s="73">
        <v>19594</v>
      </c>
      <c r="C77" s="73"/>
      <c r="D77" s="61"/>
      <c r="E77" s="61"/>
      <c r="F77" s="61"/>
      <c r="G77" s="61"/>
      <c r="H77" s="62"/>
      <c r="I77" s="62"/>
      <c r="J77" s="62"/>
    </row>
    <row r="78" spans="1:10" s="54" customFormat="1" ht="17.25">
      <c r="A78" s="75" t="s">
        <v>581</v>
      </c>
      <c r="B78" s="73">
        <v>52865</v>
      </c>
      <c r="C78" s="73"/>
      <c r="D78" s="61"/>
      <c r="E78" s="61"/>
      <c r="F78" s="61"/>
      <c r="G78" s="61"/>
      <c r="H78" s="62"/>
      <c r="I78" s="62"/>
      <c r="J78" s="62"/>
    </row>
    <row r="79" spans="1:10" s="54" customFormat="1" ht="17.25">
      <c r="A79" s="75" t="s">
        <v>304</v>
      </c>
      <c r="B79" s="73">
        <v>107770</v>
      </c>
      <c r="C79" s="73"/>
      <c r="D79" s="61"/>
      <c r="E79" s="61"/>
      <c r="F79" s="61"/>
      <c r="G79" s="61"/>
      <c r="H79" s="62"/>
      <c r="I79" s="62"/>
      <c r="J79" s="62"/>
    </row>
    <row r="80" spans="1:10" s="54" customFormat="1" ht="17.25">
      <c r="A80" s="75" t="s">
        <v>582</v>
      </c>
      <c r="B80" s="73">
        <v>19581</v>
      </c>
      <c r="C80" s="73"/>
      <c r="D80" s="61"/>
      <c r="E80" s="61"/>
      <c r="F80" s="61"/>
      <c r="G80" s="61"/>
      <c r="H80" s="62"/>
      <c r="I80" s="62"/>
      <c r="J80" s="62"/>
    </row>
    <row r="81" spans="1:10" s="54" customFormat="1" ht="17.25">
      <c r="A81" s="75" t="s">
        <v>310</v>
      </c>
      <c r="B81" s="73">
        <v>120713</v>
      </c>
      <c r="C81" s="73"/>
      <c r="D81" s="61"/>
      <c r="E81" s="61"/>
      <c r="F81" s="61"/>
      <c r="G81" s="61"/>
      <c r="H81" s="62"/>
      <c r="I81" s="62"/>
      <c r="J81" s="62"/>
    </row>
    <row r="82" spans="1:10" s="54" customFormat="1" ht="17.25">
      <c r="A82" s="75" t="s">
        <v>322</v>
      </c>
      <c r="B82" s="73">
        <v>36409</v>
      </c>
      <c r="C82" s="73"/>
      <c r="D82" s="61"/>
      <c r="E82" s="61"/>
      <c r="F82" s="61"/>
      <c r="G82" s="61"/>
      <c r="H82" s="62"/>
      <c r="I82" s="62"/>
      <c r="J82" s="62"/>
    </row>
    <row r="83" spans="1:10" s="54" customFormat="1" ht="17.25">
      <c r="A83" s="75" t="s">
        <v>305</v>
      </c>
      <c r="B83" s="73">
        <v>5604</v>
      </c>
      <c r="C83" s="73"/>
      <c r="D83" s="61"/>
      <c r="E83" s="61"/>
      <c r="F83" s="61"/>
      <c r="G83" s="61"/>
      <c r="H83" s="62"/>
      <c r="I83" s="62"/>
      <c r="J83" s="62"/>
    </row>
    <row r="84" spans="1:10" s="54" customFormat="1" ht="17.25">
      <c r="A84" s="75" t="s">
        <v>579</v>
      </c>
      <c r="B84" s="73">
        <v>8092500</v>
      </c>
      <c r="C84" s="73"/>
      <c r="D84" s="61"/>
      <c r="E84" s="61"/>
      <c r="F84" s="61"/>
      <c r="G84" s="61"/>
      <c r="H84" s="62"/>
      <c r="I84" s="62"/>
      <c r="J84" s="62"/>
    </row>
    <row r="85" spans="1:10" s="54" customFormat="1" ht="17.25">
      <c r="A85" s="75" t="s">
        <v>272</v>
      </c>
      <c r="B85" s="73">
        <v>16034722</v>
      </c>
      <c r="C85" s="73">
        <v>31648722</v>
      </c>
      <c r="D85" s="61"/>
      <c r="E85" s="61"/>
      <c r="F85" s="61"/>
      <c r="G85" s="61"/>
      <c r="H85" s="62"/>
      <c r="I85" s="62"/>
      <c r="J85" s="62"/>
    </row>
    <row r="86" spans="1:10" s="54" customFormat="1" ht="17.25">
      <c r="A86" s="75" t="s">
        <v>271</v>
      </c>
      <c r="B86" s="73">
        <v>50475000</v>
      </c>
      <c r="C86" s="73">
        <v>1370405500</v>
      </c>
      <c r="D86" s="61"/>
      <c r="E86" s="61"/>
      <c r="F86" s="61"/>
      <c r="G86" s="61"/>
      <c r="H86" s="62"/>
      <c r="I86" s="62"/>
      <c r="J86" s="62"/>
    </row>
    <row r="87" spans="1:10" s="54" customFormat="1" ht="17.25">
      <c r="A87" s="75" t="s">
        <v>554</v>
      </c>
      <c r="B87" s="73">
        <v>7955</v>
      </c>
      <c r="C87" s="73"/>
      <c r="D87" s="61"/>
      <c r="E87" s="61"/>
      <c r="F87" s="61"/>
      <c r="G87" s="61"/>
      <c r="H87" s="62"/>
      <c r="I87" s="62"/>
      <c r="J87" s="62"/>
    </row>
    <row r="88" spans="1:10" s="54" customFormat="1" ht="17.25">
      <c r="A88" s="75" t="s">
        <v>555</v>
      </c>
      <c r="B88" s="73">
        <v>1748780</v>
      </c>
      <c r="C88" s="73"/>
      <c r="D88" s="61"/>
      <c r="E88" s="61"/>
      <c r="F88" s="61"/>
      <c r="G88" s="61"/>
      <c r="H88" s="62"/>
      <c r="I88" s="62"/>
      <c r="J88" s="62"/>
    </row>
    <row r="89" spans="1:10" s="54" customFormat="1" ht="17.25">
      <c r="A89" s="75" t="s">
        <v>583</v>
      </c>
      <c r="B89" s="73">
        <v>600000</v>
      </c>
      <c r="C89" s="73"/>
      <c r="D89" s="61"/>
      <c r="E89" s="61"/>
      <c r="F89" s="61"/>
      <c r="G89" s="61"/>
      <c r="H89" s="62"/>
      <c r="I89" s="62"/>
      <c r="J89" s="62"/>
    </row>
    <row r="90" spans="1:10" s="54" customFormat="1" ht="17.25">
      <c r="A90" s="75" t="s">
        <v>585</v>
      </c>
      <c r="B90" s="73"/>
      <c r="C90" s="73">
        <v>166812000</v>
      </c>
      <c r="D90" s="61"/>
      <c r="E90" s="61"/>
      <c r="F90" s="61"/>
      <c r="G90" s="61"/>
      <c r="H90" s="62"/>
      <c r="I90" s="62"/>
      <c r="J90" s="62"/>
    </row>
    <row r="91" spans="1:10" s="54" customFormat="1" ht="17.25">
      <c r="A91" s="75" t="s">
        <v>556</v>
      </c>
      <c r="B91" s="73">
        <v>4113000</v>
      </c>
      <c r="C91" s="73"/>
      <c r="D91" s="61"/>
      <c r="E91" s="61"/>
      <c r="F91" s="61"/>
      <c r="G91" s="61"/>
      <c r="H91" s="62"/>
      <c r="I91" s="62"/>
      <c r="J91" s="62"/>
    </row>
    <row r="92" spans="1:10" s="54" customFormat="1" ht="17.25">
      <c r="A92" s="75" t="s">
        <v>584</v>
      </c>
      <c r="B92" s="73">
        <v>9000000</v>
      </c>
      <c r="C92" s="73"/>
      <c r="D92" s="61"/>
      <c r="E92" s="61"/>
      <c r="F92" s="61"/>
      <c r="G92" s="61"/>
      <c r="H92" s="62"/>
      <c r="I92" s="62"/>
      <c r="J92" s="62"/>
    </row>
    <row r="93" spans="1:10" s="54" customFormat="1" ht="17.25">
      <c r="A93" s="75" t="s">
        <v>306</v>
      </c>
      <c r="B93" s="73">
        <v>5000000</v>
      </c>
      <c r="C93" s="73"/>
      <c r="D93" s="61"/>
      <c r="E93" s="61"/>
      <c r="F93" s="61"/>
      <c r="G93" s="61"/>
      <c r="H93" s="62"/>
      <c r="I93" s="62"/>
      <c r="J93" s="62"/>
    </row>
    <row r="94" spans="1:10" s="53" customFormat="1" ht="18.75">
      <c r="A94" s="68" t="s">
        <v>279</v>
      </c>
      <c r="B94" s="69">
        <f>SUM(B95:B97)</f>
        <v>1465225485</v>
      </c>
      <c r="C94" s="69">
        <f>SUM(C95:C97)</f>
        <v>1827038337</v>
      </c>
      <c r="D94" s="70"/>
      <c r="E94" s="70"/>
      <c r="F94" s="70"/>
      <c r="G94" s="70"/>
      <c r="H94" s="71"/>
      <c r="I94" s="71"/>
      <c r="J94" s="71"/>
    </row>
    <row r="95" spans="1:10" s="54" customFormat="1" ht="17.25">
      <c r="A95" s="75" t="s">
        <v>576</v>
      </c>
      <c r="B95" s="73"/>
      <c r="C95" s="73">
        <v>54968500</v>
      </c>
      <c r="D95" s="61"/>
      <c r="E95" s="61"/>
      <c r="F95" s="61"/>
      <c r="G95" s="61"/>
      <c r="H95" s="62"/>
      <c r="I95" s="62"/>
      <c r="J95" s="62"/>
    </row>
    <row r="96" spans="1:10" s="54" customFormat="1" ht="17.25">
      <c r="A96" s="75" t="s">
        <v>557</v>
      </c>
      <c r="B96" s="73">
        <v>1591000</v>
      </c>
      <c r="C96" s="73">
        <v>1091171</v>
      </c>
      <c r="D96" s="61"/>
      <c r="E96" s="61"/>
      <c r="F96" s="61"/>
      <c r="G96" s="61"/>
      <c r="H96" s="62"/>
      <c r="I96" s="62"/>
      <c r="J96" s="62"/>
    </row>
    <row r="97" spans="1:10" s="54" customFormat="1" ht="17.25">
      <c r="A97" s="75" t="s">
        <v>148</v>
      </c>
      <c r="B97" s="73">
        <v>1463634485</v>
      </c>
      <c r="C97" s="73">
        <v>1770978666</v>
      </c>
      <c r="D97" s="61"/>
      <c r="E97" s="61"/>
      <c r="F97" s="61"/>
      <c r="G97" s="61"/>
      <c r="H97" s="62"/>
      <c r="I97" s="62"/>
      <c r="J97" s="62"/>
    </row>
    <row r="98" spans="1:10" s="53" customFormat="1" ht="18.75">
      <c r="A98" s="68" t="s">
        <v>280</v>
      </c>
      <c r="B98" s="69">
        <f>SUM(B99:B99)</f>
        <v>4100000</v>
      </c>
      <c r="C98" s="69">
        <f>SUM(C99:C99)</f>
        <v>16400000</v>
      </c>
      <c r="D98" s="70"/>
      <c r="E98" s="70"/>
      <c r="F98" s="70"/>
      <c r="G98" s="70"/>
      <c r="H98" s="71"/>
      <c r="I98" s="71"/>
      <c r="J98" s="71"/>
    </row>
    <row r="99" spans="1:10" s="54" customFormat="1" ht="17.25">
      <c r="A99" s="75" t="s">
        <v>558</v>
      </c>
      <c r="B99" s="73">
        <v>4100000</v>
      </c>
      <c r="C99" s="73">
        <v>16400000</v>
      </c>
      <c r="D99" s="61"/>
      <c r="E99" s="61"/>
      <c r="F99" s="61"/>
      <c r="G99" s="61"/>
      <c r="H99" s="62"/>
      <c r="I99" s="62"/>
      <c r="J99" s="62"/>
    </row>
    <row r="100" spans="1:10" s="54" customFormat="1" ht="17.25">
      <c r="A100" s="60"/>
      <c r="B100" s="56"/>
      <c r="C100" s="56"/>
      <c r="D100" s="61"/>
      <c r="E100" s="61"/>
      <c r="F100" s="61"/>
      <c r="G100" s="61"/>
      <c r="H100" s="62"/>
      <c r="I100" s="62"/>
      <c r="J100" s="62"/>
    </row>
    <row r="101" s="53" customFormat="1" ht="18.75">
      <c r="A101" s="53" t="s">
        <v>281</v>
      </c>
    </row>
    <row r="102" spans="1:7" s="54" customFormat="1" ht="18.75">
      <c r="A102" s="76" t="s">
        <v>118</v>
      </c>
      <c r="B102" s="76" t="s">
        <v>128</v>
      </c>
      <c r="C102" s="76" t="s">
        <v>129</v>
      </c>
      <c r="D102" s="76" t="s">
        <v>109</v>
      </c>
      <c r="E102" s="76" t="s">
        <v>110</v>
      </c>
      <c r="F102" s="76" t="s">
        <v>111</v>
      </c>
      <c r="G102" s="76" t="s">
        <v>108</v>
      </c>
    </row>
    <row r="103" spans="1:7" s="54" customFormat="1" ht="18.75">
      <c r="A103" s="77"/>
      <c r="B103" s="78" t="s">
        <v>127</v>
      </c>
      <c r="C103" s="78" t="s">
        <v>116</v>
      </c>
      <c r="D103" s="78" t="s">
        <v>112</v>
      </c>
      <c r="E103" s="78" t="s">
        <v>117</v>
      </c>
      <c r="F103" s="78" t="s">
        <v>113</v>
      </c>
      <c r="G103" s="78"/>
    </row>
    <row r="104" spans="1:10" s="54" customFormat="1" ht="18.75">
      <c r="A104" s="79" t="s">
        <v>44</v>
      </c>
      <c r="B104" s="69"/>
      <c r="C104" s="69"/>
      <c r="D104" s="69"/>
      <c r="E104" s="69"/>
      <c r="F104" s="69"/>
      <c r="G104" s="69"/>
      <c r="H104" s="53"/>
      <c r="I104" s="53"/>
      <c r="J104" s="53"/>
    </row>
    <row r="105" spans="1:7" s="54" customFormat="1" ht="17.25">
      <c r="A105" s="80" t="s">
        <v>136</v>
      </c>
      <c r="B105" s="73">
        <v>12689734877</v>
      </c>
      <c r="C105" s="73">
        <v>45104295219</v>
      </c>
      <c r="D105" s="73">
        <v>1144627898</v>
      </c>
      <c r="E105" s="73">
        <v>722728754</v>
      </c>
      <c r="F105" s="73">
        <v>74034364</v>
      </c>
      <c r="G105" s="73">
        <f>SUM(B105:F105)</f>
        <v>59735421112</v>
      </c>
    </row>
    <row r="106" spans="1:7" s="54" customFormat="1" ht="17.25">
      <c r="A106" s="80" t="s">
        <v>130</v>
      </c>
      <c r="B106" s="73">
        <f>B108+B109</f>
        <v>0</v>
      </c>
      <c r="C106" s="73">
        <f>C108+C109</f>
        <v>0</v>
      </c>
      <c r="D106" s="73">
        <f>D108+D109</f>
        <v>0</v>
      </c>
      <c r="E106" s="73">
        <f>E108+E109</f>
        <v>0</v>
      </c>
      <c r="F106" s="73">
        <f>F108+F109</f>
        <v>0</v>
      </c>
      <c r="G106" s="73">
        <f>SUM(B106:F106)</f>
        <v>0</v>
      </c>
    </row>
    <row r="107" spans="1:7" s="54" customFormat="1" ht="18">
      <c r="A107" s="81" t="s">
        <v>23</v>
      </c>
      <c r="B107" s="73"/>
      <c r="C107" s="73"/>
      <c r="D107" s="73"/>
      <c r="E107" s="73"/>
      <c r="F107" s="73"/>
      <c r="G107" s="73"/>
    </row>
    <row r="108" spans="1:7" s="54" customFormat="1" ht="17.25">
      <c r="A108" s="80" t="s">
        <v>132</v>
      </c>
      <c r="B108" s="73"/>
      <c r="C108" s="73"/>
      <c r="D108" s="73"/>
      <c r="E108" s="73"/>
      <c r="F108" s="73"/>
      <c r="G108" s="73">
        <f>SUM(B108:F108)</f>
        <v>0</v>
      </c>
    </row>
    <row r="109" spans="1:7" s="54" customFormat="1" ht="17.25">
      <c r="A109" s="80" t="s">
        <v>133</v>
      </c>
      <c r="B109" s="73"/>
      <c r="C109" s="73"/>
      <c r="D109" s="73"/>
      <c r="E109" s="73"/>
      <c r="F109" s="73"/>
      <c r="G109" s="73">
        <f>SUM(B109:F109)</f>
        <v>0</v>
      </c>
    </row>
    <row r="110" spans="1:7" s="54" customFormat="1" ht="17.25">
      <c r="A110" s="80" t="s">
        <v>131</v>
      </c>
      <c r="B110" s="73">
        <f>B112</f>
        <v>0</v>
      </c>
      <c r="C110" s="73">
        <f>C112</f>
        <v>0</v>
      </c>
      <c r="D110" s="73">
        <f>D112</f>
        <v>0</v>
      </c>
      <c r="E110" s="73">
        <f>E112</f>
        <v>0</v>
      </c>
      <c r="F110" s="73">
        <f>F112</f>
        <v>0</v>
      </c>
      <c r="G110" s="73">
        <f>SUM(B110:F110)</f>
        <v>0</v>
      </c>
    </row>
    <row r="111" spans="1:7" s="54" customFormat="1" ht="18">
      <c r="A111" s="81" t="s">
        <v>23</v>
      </c>
      <c r="B111" s="73"/>
      <c r="C111" s="73"/>
      <c r="D111" s="73"/>
      <c r="E111" s="73"/>
      <c r="F111" s="73"/>
      <c r="G111" s="73"/>
    </row>
    <row r="112" spans="1:7" s="54" customFormat="1" ht="17.25">
      <c r="A112" s="80" t="s">
        <v>134</v>
      </c>
      <c r="B112" s="73"/>
      <c r="C112" s="73"/>
      <c r="D112" s="73"/>
      <c r="E112" s="73"/>
      <c r="F112" s="73"/>
      <c r="G112" s="73"/>
    </row>
    <row r="113" spans="1:7" s="54" customFormat="1" ht="17.25">
      <c r="A113" s="80" t="s">
        <v>139</v>
      </c>
      <c r="B113" s="73">
        <f aca="true" t="shared" si="0" ref="B113:G113">B105+B106-B110</f>
        <v>12689734877</v>
      </c>
      <c r="C113" s="73">
        <f t="shared" si="0"/>
        <v>45104295219</v>
      </c>
      <c r="D113" s="73">
        <f t="shared" si="0"/>
        <v>1144627898</v>
      </c>
      <c r="E113" s="73">
        <f t="shared" si="0"/>
        <v>722728754</v>
      </c>
      <c r="F113" s="73">
        <f t="shared" si="0"/>
        <v>74034364</v>
      </c>
      <c r="G113" s="73">
        <f t="shared" si="0"/>
        <v>59735421112</v>
      </c>
    </row>
    <row r="114" spans="1:7" s="54" customFormat="1" ht="18">
      <c r="A114" s="81" t="s">
        <v>23</v>
      </c>
      <c r="B114" s="73"/>
      <c r="C114" s="73"/>
      <c r="D114" s="73"/>
      <c r="E114" s="73"/>
      <c r="F114" s="73"/>
      <c r="G114" s="73"/>
    </row>
    <row r="115" spans="1:7" s="54" customFormat="1" ht="17.25">
      <c r="A115" s="80" t="s">
        <v>135</v>
      </c>
      <c r="B115" s="73">
        <v>2209468592</v>
      </c>
      <c r="C115" s="73">
        <v>100552388</v>
      </c>
      <c r="D115" s="73"/>
      <c r="E115" s="73">
        <v>217263850</v>
      </c>
      <c r="F115" s="73">
        <v>74034364</v>
      </c>
      <c r="G115" s="73">
        <f>SUM(B115:F115)</f>
        <v>2601319194</v>
      </c>
    </row>
    <row r="116" spans="1:10" s="54" customFormat="1" ht="18.75">
      <c r="A116" s="79" t="s">
        <v>45</v>
      </c>
      <c r="B116" s="69"/>
      <c r="C116" s="69"/>
      <c r="D116" s="69"/>
      <c r="E116" s="69"/>
      <c r="F116" s="69"/>
      <c r="G116" s="73"/>
      <c r="H116" s="53"/>
      <c r="I116" s="53"/>
      <c r="J116" s="53"/>
    </row>
    <row r="117" spans="1:7" s="54" customFormat="1" ht="17.25">
      <c r="A117" s="80" t="s">
        <v>136</v>
      </c>
      <c r="B117" s="73">
        <v>9364218360</v>
      </c>
      <c r="C117" s="73">
        <v>40030009119</v>
      </c>
      <c r="D117" s="73">
        <v>481451141</v>
      </c>
      <c r="E117" s="73">
        <v>466430670</v>
      </c>
      <c r="F117" s="73">
        <v>74034364</v>
      </c>
      <c r="G117" s="73">
        <f>SUM(B117:F117)</f>
        <v>50416143654</v>
      </c>
    </row>
    <row r="118" spans="1:7" s="54" customFormat="1" ht="17.25">
      <c r="A118" s="80" t="s">
        <v>130</v>
      </c>
      <c r="B118" s="73">
        <v>115868424</v>
      </c>
      <c r="C118" s="73">
        <v>928342891</v>
      </c>
      <c r="D118" s="73">
        <v>20684171</v>
      </c>
      <c r="E118" s="73">
        <v>11594952</v>
      </c>
      <c r="F118" s="73">
        <v>0</v>
      </c>
      <c r="G118" s="73">
        <f>SUM(B118:F118)</f>
        <v>1076490438</v>
      </c>
    </row>
    <row r="119" spans="1:7" s="54" customFormat="1" ht="17.25">
      <c r="A119" s="80" t="s">
        <v>131</v>
      </c>
      <c r="B119" s="73"/>
      <c r="C119" s="73"/>
      <c r="D119" s="73"/>
      <c r="E119" s="73"/>
      <c r="F119" s="73"/>
      <c r="G119" s="73">
        <f>SUM(B119:F119)</f>
        <v>0</v>
      </c>
    </row>
    <row r="120" spans="1:7" s="54" customFormat="1" ht="17.25">
      <c r="A120" s="80" t="s">
        <v>139</v>
      </c>
      <c r="B120" s="73">
        <f aca="true" t="shared" si="1" ref="B120:G120">B117+B118+B119</f>
        <v>9480086784</v>
      </c>
      <c r="C120" s="73">
        <f t="shared" si="1"/>
        <v>40958352010</v>
      </c>
      <c r="D120" s="73">
        <f t="shared" si="1"/>
        <v>502135312</v>
      </c>
      <c r="E120" s="73">
        <f t="shared" si="1"/>
        <v>478025622</v>
      </c>
      <c r="F120" s="73">
        <f t="shared" si="1"/>
        <v>74034364</v>
      </c>
      <c r="G120" s="73">
        <f t="shared" si="1"/>
        <v>51492634092</v>
      </c>
    </row>
    <row r="121" spans="1:10" s="54" customFormat="1" ht="18.75">
      <c r="A121" s="79" t="s">
        <v>137</v>
      </c>
      <c r="B121" s="69"/>
      <c r="C121" s="69"/>
      <c r="D121" s="69"/>
      <c r="E121" s="69"/>
      <c r="F121" s="69"/>
      <c r="G121" s="69"/>
      <c r="H121" s="53"/>
      <c r="I121" s="53"/>
      <c r="J121" s="53"/>
    </row>
    <row r="122" spans="1:7" s="54" customFormat="1" ht="17.25">
      <c r="A122" s="80" t="s">
        <v>136</v>
      </c>
      <c r="B122" s="73">
        <f aca="true" t="shared" si="2" ref="B122:G122">B105-B117</f>
        <v>3325516517</v>
      </c>
      <c r="C122" s="73">
        <f t="shared" si="2"/>
        <v>5074286100</v>
      </c>
      <c r="D122" s="73">
        <f t="shared" si="2"/>
        <v>663176757</v>
      </c>
      <c r="E122" s="73">
        <f t="shared" si="2"/>
        <v>256298084</v>
      </c>
      <c r="F122" s="73">
        <f t="shared" si="2"/>
        <v>0</v>
      </c>
      <c r="G122" s="73">
        <f t="shared" si="2"/>
        <v>9319277458</v>
      </c>
    </row>
    <row r="123" spans="1:7" s="54" customFormat="1" ht="17.25">
      <c r="A123" s="80" t="s">
        <v>138</v>
      </c>
      <c r="B123" s="73">
        <f aca="true" t="shared" si="3" ref="B123:G123">B113-B120</f>
        <v>3209648093</v>
      </c>
      <c r="C123" s="73">
        <f t="shared" si="3"/>
        <v>4145943209</v>
      </c>
      <c r="D123" s="73">
        <f t="shared" si="3"/>
        <v>642492586</v>
      </c>
      <c r="E123" s="73">
        <f t="shared" si="3"/>
        <v>244703132</v>
      </c>
      <c r="F123" s="73">
        <f t="shared" si="3"/>
        <v>0</v>
      </c>
      <c r="G123" s="73">
        <f t="shared" si="3"/>
        <v>8242787020</v>
      </c>
    </row>
    <row r="124" spans="1:7" s="54" customFormat="1" ht="18">
      <c r="A124" s="81" t="s">
        <v>23</v>
      </c>
      <c r="B124" s="73"/>
      <c r="C124" s="73"/>
      <c r="D124" s="73"/>
      <c r="E124" s="73"/>
      <c r="F124" s="73"/>
      <c r="G124" s="73"/>
    </row>
    <row r="125" spans="1:7" s="54" customFormat="1" ht="17.25">
      <c r="A125" s="80" t="s">
        <v>214</v>
      </c>
      <c r="B125" s="73">
        <f aca="true" t="shared" si="4" ref="B125:G125">B123</f>
        <v>3209648093</v>
      </c>
      <c r="C125" s="73">
        <f t="shared" si="4"/>
        <v>4145943209</v>
      </c>
      <c r="D125" s="73">
        <f t="shared" si="4"/>
        <v>642492586</v>
      </c>
      <c r="E125" s="73">
        <f t="shared" si="4"/>
        <v>244703132</v>
      </c>
      <c r="F125" s="73">
        <f t="shared" si="4"/>
        <v>0</v>
      </c>
      <c r="G125" s="73">
        <f t="shared" si="4"/>
        <v>8242787020</v>
      </c>
    </row>
    <row r="126" spans="1:7" s="54" customFormat="1" ht="17.25">
      <c r="A126" s="62"/>
      <c r="B126" s="56"/>
      <c r="C126" s="56"/>
      <c r="D126" s="56"/>
      <c r="E126" s="56"/>
      <c r="F126" s="56"/>
      <c r="G126" s="56"/>
    </row>
    <row r="127" spans="1:4" s="54" customFormat="1" ht="18.75">
      <c r="A127" s="64" t="s">
        <v>13</v>
      </c>
      <c r="B127" s="65" t="s">
        <v>528</v>
      </c>
      <c r="C127" s="65" t="s">
        <v>407</v>
      </c>
      <c r="D127" s="56"/>
    </row>
    <row r="128" spans="1:3" s="53" customFormat="1" ht="18.75">
      <c r="A128" s="79" t="s">
        <v>312</v>
      </c>
      <c r="B128" s="69">
        <f>SUM(B129:B133)</f>
        <v>130405267</v>
      </c>
      <c r="C128" s="69">
        <f>SUM(C129:C133)</f>
        <v>53706634</v>
      </c>
    </row>
    <row r="129" spans="1:3" s="54" customFormat="1" ht="17.25">
      <c r="A129" s="80" t="s">
        <v>559</v>
      </c>
      <c r="B129" s="73"/>
      <c r="C129" s="73">
        <v>2219000</v>
      </c>
    </row>
    <row r="130" spans="1:3" s="54" customFormat="1" ht="17.25">
      <c r="A130" s="80" t="s">
        <v>567</v>
      </c>
      <c r="B130" s="73">
        <v>130405267</v>
      </c>
      <c r="C130" s="73">
        <v>44630452</v>
      </c>
    </row>
    <row r="131" spans="1:3" s="54" customFormat="1" ht="17.25">
      <c r="A131" s="80" t="s">
        <v>560</v>
      </c>
      <c r="B131" s="73"/>
      <c r="C131" s="73">
        <v>206364</v>
      </c>
    </row>
    <row r="132" spans="1:3" s="54" customFormat="1" ht="17.25">
      <c r="A132" s="80" t="s">
        <v>569</v>
      </c>
      <c r="B132" s="73"/>
      <c r="C132" s="73">
        <v>5492727</v>
      </c>
    </row>
    <row r="133" spans="1:3" s="54" customFormat="1" ht="17.25">
      <c r="A133" s="80" t="s">
        <v>568</v>
      </c>
      <c r="B133" s="73"/>
      <c r="C133" s="73">
        <v>1158091</v>
      </c>
    </row>
    <row r="134" spans="1:10" s="53" customFormat="1" ht="18.75">
      <c r="A134" s="83" t="s">
        <v>313</v>
      </c>
      <c r="B134" s="69">
        <f>SUM(B135:B139)</f>
        <v>2118600000</v>
      </c>
      <c r="C134" s="69">
        <f>SUM(C135:C139)</f>
        <v>2178600000</v>
      </c>
      <c r="D134" s="58"/>
      <c r="E134" s="58"/>
      <c r="F134" s="58"/>
      <c r="G134" s="58"/>
      <c r="H134" s="71"/>
      <c r="I134" s="71"/>
      <c r="J134" s="71"/>
    </row>
    <row r="135" spans="1:10" s="54" customFormat="1" ht="17.25">
      <c r="A135" s="72" t="s">
        <v>149</v>
      </c>
      <c r="B135" s="73">
        <v>368600000</v>
      </c>
      <c r="C135" s="73">
        <v>368600000</v>
      </c>
      <c r="D135" s="56"/>
      <c r="E135" s="56"/>
      <c r="F135" s="56"/>
      <c r="G135" s="56"/>
      <c r="H135" s="62"/>
      <c r="I135" s="62"/>
      <c r="J135" s="62"/>
    </row>
    <row r="136" spans="1:10" s="54" customFormat="1" ht="17.25">
      <c r="A136" s="72" t="s">
        <v>215</v>
      </c>
      <c r="B136" s="73">
        <v>1500000000</v>
      </c>
      <c r="C136" s="73">
        <v>1500000000</v>
      </c>
      <c r="D136" s="56"/>
      <c r="E136" s="56"/>
      <c r="F136" s="56"/>
      <c r="G136" s="56"/>
      <c r="H136" s="62"/>
      <c r="I136" s="62"/>
      <c r="J136" s="62"/>
    </row>
    <row r="137" spans="1:10" s="54" customFormat="1" ht="17.25">
      <c r="A137" s="72" t="s">
        <v>270</v>
      </c>
      <c r="B137" s="73">
        <v>100000000</v>
      </c>
      <c r="C137" s="73">
        <v>100000000</v>
      </c>
      <c r="D137" s="56"/>
      <c r="E137" s="56"/>
      <c r="F137" s="56"/>
      <c r="G137" s="56"/>
      <c r="H137" s="62"/>
      <c r="I137" s="62"/>
      <c r="J137" s="62"/>
    </row>
    <row r="138" spans="1:10" s="54" customFormat="1" ht="17.25">
      <c r="A138" s="72" t="s">
        <v>269</v>
      </c>
      <c r="B138" s="73">
        <v>150000000</v>
      </c>
      <c r="C138" s="73">
        <v>150000000</v>
      </c>
      <c r="D138" s="56"/>
      <c r="E138" s="56"/>
      <c r="F138" s="56"/>
      <c r="G138" s="56"/>
      <c r="H138" s="62"/>
      <c r="I138" s="62"/>
      <c r="J138" s="62"/>
    </row>
    <row r="139" spans="1:10" s="54" customFormat="1" ht="17.25">
      <c r="A139" s="72" t="s">
        <v>247</v>
      </c>
      <c r="B139" s="73"/>
      <c r="C139" s="73">
        <v>60000000</v>
      </c>
      <c r="D139" s="56"/>
      <c r="E139" s="56"/>
      <c r="F139" s="56"/>
      <c r="G139" s="56"/>
      <c r="H139" s="62"/>
      <c r="I139" s="62"/>
      <c r="J139" s="62"/>
    </row>
    <row r="140" spans="1:10" s="53" customFormat="1" ht="18.75">
      <c r="A140" s="83" t="s">
        <v>314</v>
      </c>
      <c r="B140" s="69">
        <f>SUM(B141:B147)</f>
        <v>560726796</v>
      </c>
      <c r="C140" s="69">
        <f>SUM(C141:C147)</f>
        <v>348194347</v>
      </c>
      <c r="D140" s="58"/>
      <c r="E140" s="58"/>
      <c r="F140" s="58"/>
      <c r="G140" s="58"/>
      <c r="H140" s="71"/>
      <c r="I140" s="71"/>
      <c r="J140" s="71"/>
    </row>
    <row r="141" spans="1:10" s="54" customFormat="1" ht="17.25">
      <c r="A141" s="75" t="s">
        <v>561</v>
      </c>
      <c r="B141" s="73">
        <v>245614760</v>
      </c>
      <c r="C141" s="73">
        <v>327486347</v>
      </c>
      <c r="D141" s="56"/>
      <c r="E141" s="56"/>
      <c r="F141" s="56"/>
      <c r="G141" s="56"/>
      <c r="H141" s="62"/>
      <c r="I141" s="62"/>
      <c r="J141" s="62"/>
    </row>
    <row r="142" spans="1:10" s="54" customFormat="1" ht="17.25">
      <c r="A142" s="75" t="s">
        <v>562</v>
      </c>
      <c r="B142" s="73">
        <v>81956574</v>
      </c>
      <c r="C142" s="73"/>
      <c r="D142" s="56"/>
      <c r="E142" s="56"/>
      <c r="F142" s="56"/>
      <c r="G142" s="56"/>
      <c r="H142" s="62"/>
      <c r="I142" s="62"/>
      <c r="J142" s="62"/>
    </row>
    <row r="143" spans="1:10" s="54" customFormat="1" ht="17.25">
      <c r="A143" s="75" t="s">
        <v>563</v>
      </c>
      <c r="B143" s="73">
        <v>91978913</v>
      </c>
      <c r="C143" s="73"/>
      <c r="D143" s="56"/>
      <c r="E143" s="56"/>
      <c r="F143" s="56"/>
      <c r="G143" s="56"/>
      <c r="H143" s="62"/>
      <c r="I143" s="62"/>
      <c r="J143" s="62"/>
    </row>
    <row r="144" spans="1:10" s="54" customFormat="1" ht="17.25">
      <c r="A144" s="72" t="s">
        <v>518</v>
      </c>
      <c r="B144" s="73">
        <v>3864500</v>
      </c>
      <c r="C144" s="73">
        <v>15458000</v>
      </c>
      <c r="D144" s="56"/>
      <c r="E144" s="56"/>
      <c r="F144" s="56"/>
      <c r="G144" s="56"/>
      <c r="H144" s="62"/>
      <c r="I144" s="62"/>
      <c r="J144" s="62"/>
    </row>
    <row r="145" spans="1:10" s="54" customFormat="1" ht="17.25">
      <c r="A145" s="72" t="s">
        <v>564</v>
      </c>
      <c r="B145" s="73">
        <v>63634675</v>
      </c>
      <c r="C145" s="73"/>
      <c r="D145" s="56"/>
      <c r="E145" s="56"/>
      <c r="F145" s="56"/>
      <c r="G145" s="56"/>
      <c r="H145" s="62"/>
      <c r="I145" s="62"/>
      <c r="J145" s="62"/>
    </row>
    <row r="146" spans="1:10" s="54" customFormat="1" ht="17.25">
      <c r="A146" s="72" t="s">
        <v>565</v>
      </c>
      <c r="B146" s="73">
        <v>59286749</v>
      </c>
      <c r="C146" s="73"/>
      <c r="D146" s="56"/>
      <c r="E146" s="56"/>
      <c r="F146" s="56"/>
      <c r="G146" s="56"/>
      <c r="H146" s="62"/>
      <c r="I146" s="62"/>
      <c r="J146" s="62"/>
    </row>
    <row r="147" spans="1:10" s="54" customFormat="1" ht="17.25">
      <c r="A147" s="72" t="s">
        <v>254</v>
      </c>
      <c r="B147" s="73">
        <v>14390625</v>
      </c>
      <c r="C147" s="73">
        <v>5250000</v>
      </c>
      <c r="D147" s="56"/>
      <c r="E147" s="56"/>
      <c r="F147" s="56"/>
      <c r="G147" s="56"/>
      <c r="H147" s="62"/>
      <c r="I147" s="62"/>
      <c r="J147" s="62"/>
    </row>
    <row r="148" spans="1:10" s="53" customFormat="1" ht="18.75">
      <c r="A148" s="83" t="s">
        <v>315</v>
      </c>
      <c r="B148" s="69">
        <f>SUM(B149)</f>
        <v>0</v>
      </c>
      <c r="C148" s="69">
        <f>SUM(C149)</f>
        <v>3000000000</v>
      </c>
      <c r="D148" s="58"/>
      <c r="E148" s="58"/>
      <c r="F148" s="58"/>
      <c r="G148" s="58"/>
      <c r="H148" s="71"/>
      <c r="I148" s="71"/>
      <c r="J148" s="71"/>
    </row>
    <row r="149" spans="1:10" s="54" customFormat="1" ht="17.25">
      <c r="A149" s="72" t="s">
        <v>216</v>
      </c>
      <c r="B149" s="73"/>
      <c r="C149" s="73">
        <v>3000000000</v>
      </c>
      <c r="D149" s="56"/>
      <c r="E149" s="56"/>
      <c r="F149" s="56"/>
      <c r="G149" s="56"/>
      <c r="H149" s="62"/>
      <c r="I149" s="62"/>
      <c r="J149" s="62"/>
    </row>
    <row r="150" spans="1:10" s="53" customFormat="1" ht="18.75">
      <c r="A150" s="83" t="s">
        <v>316</v>
      </c>
      <c r="B150" s="69">
        <f>SUM(B151:B151)</f>
        <v>97580000</v>
      </c>
      <c r="C150" s="69">
        <f>SUM(C151:C151)</f>
        <v>36281000</v>
      </c>
      <c r="D150" s="58"/>
      <c r="E150" s="58"/>
      <c r="F150" s="58"/>
      <c r="G150" s="58"/>
      <c r="H150" s="71"/>
      <c r="I150" s="71"/>
      <c r="J150" s="71"/>
    </row>
    <row r="151" spans="1:10" s="54" customFormat="1" ht="17.25">
      <c r="A151" s="72" t="s">
        <v>566</v>
      </c>
      <c r="B151" s="73">
        <v>97580000</v>
      </c>
      <c r="C151" s="73">
        <v>36281000</v>
      </c>
      <c r="D151" s="56"/>
      <c r="E151" s="56"/>
      <c r="F151" s="56"/>
      <c r="G151" s="56"/>
      <c r="H151" s="62"/>
      <c r="I151" s="62"/>
      <c r="J151" s="62"/>
    </row>
    <row r="152" spans="1:10" s="54" customFormat="1" ht="18.75">
      <c r="A152" s="66"/>
      <c r="B152" s="58"/>
      <c r="C152" s="58"/>
      <c r="D152" s="56"/>
      <c r="E152" s="56"/>
      <c r="F152" s="56"/>
      <c r="G152" s="56"/>
      <c r="H152" s="62"/>
      <c r="I152" s="62"/>
      <c r="J152" s="62"/>
    </row>
    <row r="153" spans="1:10" s="53" customFormat="1" ht="18.75">
      <c r="A153" s="71" t="s">
        <v>317</v>
      </c>
      <c r="B153" s="84"/>
      <c r="C153" s="58"/>
      <c r="D153" s="58"/>
      <c r="E153" s="58"/>
      <c r="F153" s="58"/>
      <c r="G153" s="58"/>
      <c r="H153" s="71"/>
      <c r="I153" s="71"/>
      <c r="J153" s="71"/>
    </row>
    <row r="154" spans="1:10" s="53" customFormat="1" ht="18.75">
      <c r="A154" s="76" t="s">
        <v>13</v>
      </c>
      <c r="B154" s="85" t="s">
        <v>236</v>
      </c>
      <c r="C154" s="164" t="s">
        <v>302</v>
      </c>
      <c r="D154" s="164"/>
      <c r="E154" s="86" t="s">
        <v>236</v>
      </c>
      <c r="F154" s="58"/>
      <c r="G154" s="58"/>
      <c r="H154" s="71"/>
      <c r="I154" s="71"/>
      <c r="J154" s="71"/>
    </row>
    <row r="155" spans="1:10" s="53" customFormat="1" ht="18.75">
      <c r="A155" s="78"/>
      <c r="B155" s="87" t="s">
        <v>301</v>
      </c>
      <c r="C155" s="111" t="s">
        <v>143</v>
      </c>
      <c r="D155" s="112" t="s">
        <v>144</v>
      </c>
      <c r="E155" s="88" t="s">
        <v>303</v>
      </c>
      <c r="F155" s="58"/>
      <c r="G155" s="58"/>
      <c r="H155" s="71"/>
      <c r="I155" s="71"/>
      <c r="J155" s="71"/>
    </row>
    <row r="156" spans="1:10" s="54" customFormat="1" ht="17.25">
      <c r="A156" s="80" t="s">
        <v>140</v>
      </c>
      <c r="B156" s="92">
        <v>69437979</v>
      </c>
      <c r="C156" s="92">
        <v>224498284</v>
      </c>
      <c r="D156" s="92">
        <v>184644313</v>
      </c>
      <c r="E156" s="92">
        <f>B156+C156-D156</f>
        <v>109291950</v>
      </c>
      <c r="F156" s="56"/>
      <c r="G156" s="56"/>
      <c r="H156" s="62"/>
      <c r="I156" s="62"/>
      <c r="J156" s="62"/>
    </row>
    <row r="157" spans="1:10" s="54" customFormat="1" ht="17.25">
      <c r="A157" s="80" t="s">
        <v>141</v>
      </c>
      <c r="B157" s="73"/>
      <c r="C157" s="73"/>
      <c r="D157" s="73"/>
      <c r="E157" s="73"/>
      <c r="F157" s="62"/>
      <c r="G157" s="62"/>
      <c r="H157" s="62"/>
      <c r="I157" s="62"/>
      <c r="J157" s="62"/>
    </row>
    <row r="158" spans="1:10" s="54" customFormat="1" ht="17.25">
      <c r="A158" s="80" t="s">
        <v>119</v>
      </c>
      <c r="B158" s="73"/>
      <c r="C158" s="73"/>
      <c r="D158" s="73"/>
      <c r="E158" s="73"/>
      <c r="F158" s="62"/>
      <c r="G158" s="62"/>
      <c r="H158" s="62"/>
      <c r="I158" s="62"/>
      <c r="J158" s="62"/>
    </row>
    <row r="159" spans="1:10" s="54" customFormat="1" ht="17.25">
      <c r="A159" s="80" t="s">
        <v>142</v>
      </c>
      <c r="B159" s="73">
        <v>1178520567</v>
      </c>
      <c r="C159" s="73">
        <v>274532009</v>
      </c>
      <c r="D159" s="73"/>
      <c r="E159" s="73">
        <f>B159+C159-D159</f>
        <v>1453052576</v>
      </c>
      <c r="F159" s="62"/>
      <c r="G159" s="62"/>
      <c r="H159" s="62"/>
      <c r="I159" s="62"/>
      <c r="J159" s="62"/>
    </row>
    <row r="160" spans="1:10" s="54" customFormat="1" ht="17.25">
      <c r="A160" s="80" t="s">
        <v>231</v>
      </c>
      <c r="B160" s="73"/>
      <c r="C160" s="73">
        <v>2478408</v>
      </c>
      <c r="D160" s="73">
        <v>2478408</v>
      </c>
      <c r="E160" s="73"/>
      <c r="F160" s="62"/>
      <c r="G160" s="62"/>
      <c r="H160" s="62"/>
      <c r="I160" s="62"/>
      <c r="J160" s="62"/>
    </row>
    <row r="161" spans="1:10" s="54" customFormat="1" ht="17.25">
      <c r="A161" s="80" t="s">
        <v>245</v>
      </c>
      <c r="B161" s="73"/>
      <c r="C161" s="73"/>
      <c r="D161" s="73"/>
      <c r="E161" s="73"/>
      <c r="F161" s="62"/>
      <c r="G161" s="62"/>
      <c r="H161" s="62"/>
      <c r="I161" s="62"/>
      <c r="J161" s="62"/>
    </row>
    <row r="162" spans="1:10" s="54" customFormat="1" ht="17.25">
      <c r="A162" s="80" t="s">
        <v>246</v>
      </c>
      <c r="B162" s="92">
        <v>-9766859</v>
      </c>
      <c r="C162" s="73"/>
      <c r="D162" s="73"/>
      <c r="E162" s="92">
        <f>B162+C162-D162</f>
        <v>-9766859</v>
      </c>
      <c r="F162" s="62"/>
      <c r="G162" s="62"/>
      <c r="H162" s="62"/>
      <c r="I162" s="62"/>
      <c r="J162" s="62"/>
    </row>
    <row r="163" spans="1:10" s="53" customFormat="1" ht="18.75">
      <c r="A163" s="80" t="s">
        <v>507</v>
      </c>
      <c r="B163" s="73">
        <v>4760000</v>
      </c>
      <c r="C163" s="73">
        <v>2892000</v>
      </c>
      <c r="D163" s="73">
        <v>4760000</v>
      </c>
      <c r="E163" s="92">
        <f>B163+C163-D163</f>
        <v>2892000</v>
      </c>
      <c r="F163" s="71"/>
      <c r="G163" s="71"/>
      <c r="H163" s="71"/>
      <c r="I163" s="71"/>
      <c r="J163" s="71"/>
    </row>
    <row r="164" spans="1:10" s="53" customFormat="1" ht="18.75">
      <c r="A164" s="64" t="s">
        <v>115</v>
      </c>
      <c r="B164" s="69">
        <f>SUM(B156:B163)</f>
        <v>1242951687</v>
      </c>
      <c r="C164" s="69">
        <f>SUM(C156:C163)</f>
        <v>504400701</v>
      </c>
      <c r="D164" s="69">
        <f>SUM(D156:D163)</f>
        <v>191882721</v>
      </c>
      <c r="E164" s="69">
        <f>SUM(E156:E163)</f>
        <v>1555469667</v>
      </c>
      <c r="F164" s="71"/>
      <c r="G164" s="71"/>
      <c r="H164" s="71"/>
      <c r="I164" s="71"/>
      <c r="J164" s="71"/>
    </row>
    <row r="165" spans="1:10" s="54" customFormat="1" ht="17.25">
      <c r="A165" s="62"/>
      <c r="B165" s="90"/>
      <c r="C165" s="90"/>
      <c r="D165" s="62"/>
      <c r="E165" s="62"/>
      <c r="F165" s="62"/>
      <c r="G165" s="62"/>
      <c r="H165" s="62"/>
      <c r="I165" s="62"/>
      <c r="J165" s="62"/>
    </row>
    <row r="166" spans="1:10" s="67" customFormat="1" ht="18.75">
      <c r="A166" s="64" t="s">
        <v>13</v>
      </c>
      <c r="B166" s="65" t="s">
        <v>528</v>
      </c>
      <c r="C166" s="65" t="s">
        <v>407</v>
      </c>
      <c r="D166" s="66"/>
      <c r="E166" s="66"/>
      <c r="F166" s="66"/>
      <c r="G166" s="66"/>
      <c r="H166" s="66"/>
      <c r="I166" s="66"/>
      <c r="J166" s="66"/>
    </row>
    <row r="167" spans="1:10" s="53" customFormat="1" ht="18.75">
      <c r="A167" s="83" t="s">
        <v>503</v>
      </c>
      <c r="B167" s="69">
        <f>SUM(B168:B168)</f>
        <v>1409329076</v>
      </c>
      <c r="C167" s="69">
        <f>SUM(C168:C168)</f>
        <v>2243251757</v>
      </c>
      <c r="D167" s="71"/>
      <c r="E167" s="71"/>
      <c r="F167" s="71"/>
      <c r="G167" s="71"/>
      <c r="H167" s="71"/>
      <c r="I167" s="71"/>
      <c r="J167" s="71"/>
    </row>
    <row r="168" spans="1:10" s="54" customFormat="1" ht="17.25">
      <c r="A168" s="72" t="s">
        <v>297</v>
      </c>
      <c r="B168" s="73">
        <v>1409329076</v>
      </c>
      <c r="C168" s="73">
        <v>2243251757</v>
      </c>
      <c r="D168" s="62"/>
      <c r="E168" s="62"/>
      <c r="F168" s="62"/>
      <c r="G168" s="62"/>
      <c r="H168" s="62"/>
      <c r="I168" s="62"/>
      <c r="J168" s="62"/>
    </row>
    <row r="169" spans="1:10" s="53" customFormat="1" ht="18.75">
      <c r="A169" s="83" t="s">
        <v>504</v>
      </c>
      <c r="B169" s="69">
        <f>SUM(B170:B175)</f>
        <v>91483271</v>
      </c>
      <c r="C169" s="69">
        <f>SUM(C170:C175)</f>
        <v>94739699</v>
      </c>
      <c r="D169" s="71"/>
      <c r="E169" s="71"/>
      <c r="F169" s="71"/>
      <c r="G169" s="71"/>
      <c r="H169" s="71"/>
      <c r="I169" s="71"/>
      <c r="J169" s="71"/>
    </row>
    <row r="170" spans="1:10" s="54" customFormat="1" ht="17.25">
      <c r="A170" s="72" t="s">
        <v>150</v>
      </c>
      <c r="B170" s="73">
        <v>22000000</v>
      </c>
      <c r="C170" s="73">
        <v>16800000</v>
      </c>
      <c r="D170" s="62"/>
      <c r="E170" s="62"/>
      <c r="F170" s="62"/>
      <c r="G170" s="62"/>
      <c r="H170" s="62"/>
      <c r="I170" s="62"/>
      <c r="J170" s="62"/>
    </row>
    <row r="171" spans="1:10" s="54" customFormat="1" ht="17.25">
      <c r="A171" s="72" t="s">
        <v>544</v>
      </c>
      <c r="B171" s="73">
        <v>4000000</v>
      </c>
      <c r="C171" s="73"/>
      <c r="D171" s="62"/>
      <c r="E171" s="62"/>
      <c r="F171" s="62"/>
      <c r="G171" s="62"/>
      <c r="H171" s="62"/>
      <c r="I171" s="62"/>
      <c r="J171" s="62"/>
    </row>
    <row r="172" spans="1:10" s="54" customFormat="1" ht="17.25">
      <c r="A172" s="72" t="s">
        <v>545</v>
      </c>
      <c r="B172" s="73">
        <v>3120000</v>
      </c>
      <c r="C172" s="73"/>
      <c r="D172" s="62"/>
      <c r="E172" s="62"/>
      <c r="F172" s="62"/>
      <c r="G172" s="62"/>
      <c r="H172" s="62"/>
      <c r="I172" s="62"/>
      <c r="J172" s="62"/>
    </row>
    <row r="173" spans="1:10" s="54" customFormat="1" ht="17.25">
      <c r="A173" s="72" t="s">
        <v>268</v>
      </c>
      <c r="B173" s="73">
        <v>1136000</v>
      </c>
      <c r="C173" s="73">
        <v>4939700</v>
      </c>
      <c r="D173" s="62"/>
      <c r="E173" s="62"/>
      <c r="F173" s="62"/>
      <c r="G173" s="62"/>
      <c r="H173" s="62"/>
      <c r="I173" s="62"/>
      <c r="J173" s="62"/>
    </row>
    <row r="174" spans="1:10" s="54" customFormat="1" ht="17.25">
      <c r="A174" s="72" t="s">
        <v>543</v>
      </c>
      <c r="B174" s="73">
        <v>14318182</v>
      </c>
      <c r="C174" s="73">
        <v>3000000</v>
      </c>
      <c r="D174" s="62"/>
      <c r="E174" s="62"/>
      <c r="F174" s="62"/>
      <c r="G174" s="62"/>
      <c r="H174" s="62"/>
      <c r="I174" s="62"/>
      <c r="J174" s="62"/>
    </row>
    <row r="175" spans="1:10" s="54" customFormat="1" ht="17.25">
      <c r="A175" s="72" t="s">
        <v>505</v>
      </c>
      <c r="B175" s="73">
        <v>46909089</v>
      </c>
      <c r="C175" s="73">
        <v>69999999</v>
      </c>
      <c r="D175" s="62"/>
      <c r="E175" s="62"/>
      <c r="F175" s="62"/>
      <c r="G175" s="62"/>
      <c r="H175" s="62"/>
      <c r="I175" s="62"/>
      <c r="J175" s="62"/>
    </row>
    <row r="176" spans="1:10" s="53" customFormat="1" ht="18.75">
      <c r="A176" s="83" t="s">
        <v>508</v>
      </c>
      <c r="B176" s="69">
        <f>SUM(B177)</f>
        <v>4888443604</v>
      </c>
      <c r="C176" s="69">
        <f>SUM(C177)</f>
        <v>1888443604</v>
      </c>
      <c r="D176" s="71"/>
      <c r="E176" s="71"/>
      <c r="F176" s="71"/>
      <c r="G176" s="71"/>
      <c r="H176" s="71"/>
      <c r="I176" s="71"/>
      <c r="J176" s="71"/>
    </row>
    <row r="177" spans="1:10" s="54" customFormat="1" ht="17.25">
      <c r="A177" s="72" t="s">
        <v>506</v>
      </c>
      <c r="B177" s="73">
        <v>4888443604</v>
      </c>
      <c r="C177" s="73">
        <v>1888443604</v>
      </c>
      <c r="D177" s="62"/>
      <c r="E177" s="62"/>
      <c r="F177" s="62"/>
      <c r="G177" s="62"/>
      <c r="H177" s="62"/>
      <c r="I177" s="62"/>
      <c r="J177" s="62"/>
    </row>
    <row r="178" spans="1:10" s="54" customFormat="1" ht="18.75">
      <c r="A178" s="83" t="s">
        <v>509</v>
      </c>
      <c r="B178" s="69">
        <v>212123658</v>
      </c>
      <c r="C178" s="69">
        <v>179338098</v>
      </c>
      <c r="D178" s="62"/>
      <c r="E178" s="62"/>
      <c r="F178" s="62"/>
      <c r="G178" s="62"/>
      <c r="H178" s="62"/>
      <c r="I178" s="62"/>
      <c r="J178" s="62"/>
    </row>
    <row r="179" spans="1:10" s="54" customFormat="1" ht="17.25">
      <c r="A179" s="62"/>
      <c r="B179" s="93"/>
      <c r="C179" s="94"/>
      <c r="D179" s="94"/>
      <c r="E179" s="62"/>
      <c r="F179" s="62"/>
      <c r="G179" s="62"/>
      <c r="H179" s="62"/>
      <c r="I179" s="62"/>
      <c r="J179" s="62"/>
    </row>
    <row r="180" spans="1:10" s="53" customFormat="1" ht="18.75">
      <c r="A180" s="71" t="s">
        <v>318</v>
      </c>
      <c r="B180" s="95"/>
      <c r="C180" s="96"/>
      <c r="D180" s="96"/>
      <c r="E180" s="71"/>
      <c r="F180" s="71"/>
      <c r="G180" s="71"/>
      <c r="H180" s="71"/>
      <c r="I180" s="71"/>
      <c r="J180" s="71"/>
    </row>
    <row r="181" spans="1:10" s="53" customFormat="1" ht="18.75">
      <c r="A181" s="97" t="s">
        <v>13</v>
      </c>
      <c r="B181" s="98" t="s">
        <v>235</v>
      </c>
      <c r="C181" s="98" t="s">
        <v>146</v>
      </c>
      <c r="D181" s="99" t="s">
        <v>147</v>
      </c>
      <c r="E181" s="98" t="s">
        <v>235</v>
      </c>
      <c r="F181" s="66"/>
      <c r="G181" s="66"/>
      <c r="H181" s="66"/>
      <c r="I181" s="66"/>
      <c r="J181" s="66"/>
    </row>
    <row r="182" spans="1:10" s="53" customFormat="1" ht="18.75">
      <c r="A182" s="100"/>
      <c r="B182" s="101" t="s">
        <v>300</v>
      </c>
      <c r="C182" s="102" t="s">
        <v>299</v>
      </c>
      <c r="D182" s="103" t="s">
        <v>299</v>
      </c>
      <c r="E182" s="78" t="s">
        <v>298</v>
      </c>
      <c r="F182" s="66"/>
      <c r="G182" s="66"/>
      <c r="H182" s="66"/>
      <c r="I182" s="66"/>
      <c r="J182" s="66"/>
    </row>
    <row r="183" spans="1:10" s="53" customFormat="1" ht="18.75">
      <c r="A183" s="77" t="s">
        <v>145</v>
      </c>
      <c r="B183" s="69">
        <f>SUM(B184:B188)</f>
        <v>44854856595</v>
      </c>
      <c r="C183" s="69">
        <f>SUM(C184:C188)</f>
        <v>1686410916</v>
      </c>
      <c r="D183" s="69">
        <f>SUM(D184:D188)</f>
        <v>1571500000</v>
      </c>
      <c r="E183" s="69">
        <f>SUM(E184:E188)</f>
        <v>44969767511</v>
      </c>
      <c r="F183" s="66"/>
      <c r="G183" s="66"/>
      <c r="H183" s="66"/>
      <c r="I183" s="66"/>
      <c r="J183" s="66"/>
    </row>
    <row r="184" spans="1:10" s="54" customFormat="1" ht="17.25">
      <c r="A184" s="80" t="s">
        <v>510</v>
      </c>
      <c r="B184" s="73">
        <v>15985000000</v>
      </c>
      <c r="C184" s="73"/>
      <c r="D184" s="73"/>
      <c r="E184" s="73">
        <f>B184+C184-D184</f>
        <v>15985000000</v>
      </c>
      <c r="F184" s="62"/>
      <c r="G184" s="62"/>
      <c r="H184" s="62"/>
      <c r="I184" s="62"/>
      <c r="J184" s="62"/>
    </row>
    <row r="185" spans="1:10" s="54" customFormat="1" ht="17.25">
      <c r="A185" s="80" t="s">
        <v>151</v>
      </c>
      <c r="B185" s="73">
        <v>15331704814</v>
      </c>
      <c r="C185" s="73"/>
      <c r="D185" s="73"/>
      <c r="E185" s="73">
        <f aca="true" t="shared" si="5" ref="E185:E190">B185+C185-D185</f>
        <v>15331704814</v>
      </c>
      <c r="F185" s="62"/>
      <c r="G185" s="62"/>
      <c r="H185" s="62"/>
      <c r="I185" s="62"/>
      <c r="J185" s="62"/>
    </row>
    <row r="186" spans="1:10" s="54" customFormat="1" ht="17.25">
      <c r="A186" s="80" t="s">
        <v>152</v>
      </c>
      <c r="B186" s="73">
        <v>1943780300</v>
      </c>
      <c r="C186" s="73"/>
      <c r="D186" s="73"/>
      <c r="E186" s="73">
        <f t="shared" si="5"/>
        <v>1943780300</v>
      </c>
      <c r="F186" s="62"/>
      <c r="G186" s="62"/>
      <c r="H186" s="62"/>
      <c r="I186" s="62"/>
      <c r="J186" s="62"/>
    </row>
    <row r="187" spans="1:10" s="54" customFormat="1" ht="17.25">
      <c r="A187" s="80" t="s">
        <v>248</v>
      </c>
      <c r="B187" s="73"/>
      <c r="C187" s="73"/>
      <c r="D187" s="73"/>
      <c r="E187" s="73"/>
      <c r="F187" s="62"/>
      <c r="G187" s="62"/>
      <c r="H187" s="62"/>
      <c r="I187" s="62"/>
      <c r="J187" s="62"/>
    </row>
    <row r="188" spans="1:10" s="54" customFormat="1" ht="17.25">
      <c r="A188" s="80" t="s">
        <v>249</v>
      </c>
      <c r="B188" s="73">
        <v>11594371481</v>
      </c>
      <c r="C188" s="92">
        <v>1686410916</v>
      </c>
      <c r="D188" s="73">
        <v>1571500000</v>
      </c>
      <c r="E188" s="73">
        <f t="shared" si="5"/>
        <v>11709282397</v>
      </c>
      <c r="F188" s="62"/>
      <c r="G188" s="62"/>
      <c r="H188" s="62"/>
      <c r="I188" s="62"/>
      <c r="J188" s="62"/>
    </row>
    <row r="189" spans="1:10" s="53" customFormat="1" ht="18.75">
      <c r="A189" s="79" t="s">
        <v>153</v>
      </c>
      <c r="B189" s="69">
        <f>SUM(B190:B192)</f>
        <v>678224015</v>
      </c>
      <c r="C189" s="152">
        <f>SUM(C190:C192)</f>
        <v>279000000</v>
      </c>
      <c r="D189" s="69">
        <f>SUM(D190:D192)</f>
        <v>212904100</v>
      </c>
      <c r="E189" s="69">
        <f>SUM(E190:E192)</f>
        <v>744319915</v>
      </c>
      <c r="F189" s="71"/>
      <c r="G189" s="71"/>
      <c r="H189" s="71"/>
      <c r="I189" s="71"/>
      <c r="J189" s="71"/>
    </row>
    <row r="190" spans="1:10" s="54" customFormat="1" ht="17.25">
      <c r="A190" s="80" t="s">
        <v>154</v>
      </c>
      <c r="B190" s="73">
        <v>238249040</v>
      </c>
      <c r="C190" s="92">
        <v>-13750000</v>
      </c>
      <c r="D190" s="73"/>
      <c r="E190" s="73">
        <f t="shared" si="5"/>
        <v>224499040</v>
      </c>
      <c r="F190" s="62"/>
      <c r="G190" s="62"/>
      <c r="H190" s="62"/>
      <c r="I190" s="62"/>
      <c r="J190" s="62"/>
    </row>
    <row r="191" spans="1:10" s="54" customFormat="1" ht="17.25">
      <c r="A191" s="80" t="s">
        <v>155</v>
      </c>
      <c r="B191" s="73">
        <v>439974975</v>
      </c>
      <c r="C191" s="73">
        <v>292750000</v>
      </c>
      <c r="D191" s="73">
        <v>212904100</v>
      </c>
      <c r="E191" s="73">
        <f>B191+C191-D191</f>
        <v>519820875</v>
      </c>
      <c r="F191" s="62"/>
      <c r="G191" s="62"/>
      <c r="H191" s="62"/>
      <c r="I191" s="62"/>
      <c r="J191" s="62"/>
    </row>
    <row r="192" spans="1:10" s="54" customFormat="1" ht="17.25">
      <c r="A192" s="80" t="s">
        <v>156</v>
      </c>
      <c r="B192" s="73"/>
      <c r="C192" s="73"/>
      <c r="D192" s="73"/>
      <c r="E192" s="73"/>
      <c r="F192" s="62"/>
      <c r="G192" s="62"/>
      <c r="H192" s="62"/>
      <c r="I192" s="62"/>
      <c r="J192" s="62"/>
    </row>
    <row r="193" spans="1:10" s="54" customFormat="1" ht="17.25">
      <c r="A193" s="62"/>
      <c r="B193" s="62"/>
      <c r="C193" s="62"/>
      <c r="D193" s="62"/>
      <c r="E193" s="62"/>
      <c r="F193" s="62"/>
      <c r="G193" s="62"/>
      <c r="H193" s="62"/>
      <c r="I193" s="62"/>
      <c r="J193" s="62"/>
    </row>
    <row r="194" spans="1:10" s="53" customFormat="1" ht="18.75">
      <c r="A194" s="71" t="s">
        <v>319</v>
      </c>
      <c r="B194" s="71"/>
      <c r="C194" s="71"/>
      <c r="D194" s="71"/>
      <c r="E194" s="71"/>
      <c r="F194" s="71"/>
      <c r="G194" s="71"/>
      <c r="H194" s="71"/>
      <c r="I194" s="71"/>
      <c r="J194" s="71"/>
    </row>
    <row r="195" spans="1:10" s="67" customFormat="1" ht="18.75">
      <c r="A195" s="64" t="s">
        <v>13</v>
      </c>
      <c r="B195" s="65" t="s">
        <v>335</v>
      </c>
      <c r="C195" s="65" t="s">
        <v>336</v>
      </c>
      <c r="D195" s="66"/>
      <c r="E195" s="66"/>
      <c r="F195" s="66"/>
      <c r="G195" s="66"/>
      <c r="H195" s="66"/>
      <c r="I195" s="66"/>
      <c r="J195" s="66"/>
    </row>
    <row r="196" spans="1:10" s="67" customFormat="1" ht="18.75">
      <c r="A196" s="79" t="s">
        <v>511</v>
      </c>
      <c r="B196" s="69">
        <v>11594371481</v>
      </c>
      <c r="C196" s="65"/>
      <c r="D196" s="66"/>
      <c r="E196" s="66"/>
      <c r="F196" s="66"/>
      <c r="G196" s="66"/>
      <c r="H196" s="66"/>
      <c r="I196" s="66"/>
      <c r="J196" s="66"/>
    </row>
    <row r="197" spans="1:10" s="67" customFormat="1" ht="18.75">
      <c r="A197" s="79" t="s">
        <v>541</v>
      </c>
      <c r="B197" s="69">
        <f>SUM(B199:B199)</f>
        <v>1686410916</v>
      </c>
      <c r="C197" s="69">
        <f>SUM(C199:C199)</f>
        <v>0</v>
      </c>
      <c r="D197" s="66"/>
      <c r="E197" s="66"/>
      <c r="F197" s="66"/>
      <c r="G197" s="66"/>
      <c r="H197" s="66"/>
      <c r="I197" s="66"/>
      <c r="J197" s="66"/>
    </row>
    <row r="198" spans="1:10" s="67" customFormat="1" ht="18.75">
      <c r="A198" s="81" t="s">
        <v>23</v>
      </c>
      <c r="B198" s="73"/>
      <c r="C198" s="73"/>
      <c r="D198" s="66"/>
      <c r="E198" s="66"/>
      <c r="F198" s="66"/>
      <c r="G198" s="66"/>
      <c r="H198" s="66"/>
      <c r="I198" s="66"/>
      <c r="J198" s="66"/>
    </row>
    <row r="199" spans="1:10" s="67" customFormat="1" ht="18.75">
      <c r="A199" s="80" t="s">
        <v>542</v>
      </c>
      <c r="B199" s="73">
        <v>1686410916</v>
      </c>
      <c r="C199" s="73"/>
      <c r="D199" s="66"/>
      <c r="E199" s="66"/>
      <c r="F199" s="66"/>
      <c r="G199" s="66"/>
      <c r="H199" s="66"/>
      <c r="I199" s="66"/>
      <c r="J199" s="66"/>
    </row>
    <row r="200" spans="1:10" s="53" customFormat="1" ht="18.75">
      <c r="A200" s="79" t="s">
        <v>516</v>
      </c>
      <c r="B200" s="69">
        <f>SUM(B202:B206)</f>
        <v>1571500000</v>
      </c>
      <c r="C200" s="69">
        <f>SUM(C202:C206)</f>
        <v>0</v>
      </c>
      <c r="D200" s="71"/>
      <c r="E200" s="104"/>
      <c r="F200" s="71"/>
      <c r="G200" s="71"/>
      <c r="H200" s="71"/>
      <c r="I200" s="71"/>
      <c r="J200" s="71"/>
    </row>
    <row r="201" spans="1:10" s="54" customFormat="1" ht="18">
      <c r="A201" s="81" t="s">
        <v>23</v>
      </c>
      <c r="B201" s="73"/>
      <c r="C201" s="73"/>
      <c r="D201" s="62"/>
      <c r="E201" s="91"/>
      <c r="F201" s="62"/>
      <c r="G201" s="62"/>
      <c r="H201" s="62"/>
      <c r="I201" s="62"/>
      <c r="J201" s="62"/>
    </row>
    <row r="202" spans="1:10" s="54" customFormat="1" ht="17.25">
      <c r="A202" s="80" t="s">
        <v>151</v>
      </c>
      <c r="B202" s="73"/>
      <c r="C202" s="73"/>
      <c r="D202" s="62"/>
      <c r="E202" s="56"/>
      <c r="F202" s="62"/>
      <c r="G202" s="62"/>
      <c r="H202" s="62"/>
      <c r="I202" s="62"/>
      <c r="J202" s="62"/>
    </row>
    <row r="203" spans="1:10" s="54" customFormat="1" ht="17.25">
      <c r="A203" s="80" t="s">
        <v>152</v>
      </c>
      <c r="B203" s="73"/>
      <c r="C203" s="73"/>
      <c r="D203" s="62"/>
      <c r="E203" s="56"/>
      <c r="F203" s="62"/>
      <c r="G203" s="62"/>
      <c r="H203" s="62"/>
      <c r="I203" s="62"/>
      <c r="J203" s="62"/>
    </row>
    <row r="204" spans="1:10" s="54" customFormat="1" ht="17.25">
      <c r="A204" s="80" t="s">
        <v>157</v>
      </c>
      <c r="B204" s="73">
        <v>275000000</v>
      </c>
      <c r="C204" s="73"/>
      <c r="D204" s="62"/>
      <c r="E204" s="91"/>
      <c r="F204" s="62"/>
      <c r="G204" s="62"/>
      <c r="H204" s="62"/>
      <c r="I204" s="62"/>
      <c r="J204" s="62"/>
    </row>
    <row r="205" spans="1:10" s="54" customFormat="1" ht="17.25">
      <c r="A205" s="80" t="s">
        <v>273</v>
      </c>
      <c r="B205" s="73">
        <v>1278800000</v>
      </c>
      <c r="C205" s="73"/>
      <c r="D205" s="62"/>
      <c r="E205" s="91"/>
      <c r="F205" s="62"/>
      <c r="G205" s="62"/>
      <c r="H205" s="62"/>
      <c r="I205" s="62"/>
      <c r="J205" s="62"/>
    </row>
    <row r="206" spans="1:10" s="54" customFormat="1" ht="17.25">
      <c r="A206" s="80" t="s">
        <v>232</v>
      </c>
      <c r="B206" s="73">
        <v>17700000</v>
      </c>
      <c r="C206" s="73"/>
      <c r="D206" s="62"/>
      <c r="E206" s="91"/>
      <c r="F206" s="62"/>
      <c r="G206" s="62"/>
      <c r="H206" s="62"/>
      <c r="I206" s="62"/>
      <c r="J206" s="62"/>
    </row>
    <row r="207" spans="1:10" s="53" customFormat="1" ht="18.75">
      <c r="A207" s="79" t="s">
        <v>517</v>
      </c>
      <c r="B207" s="69">
        <f>B196+B197-B200</f>
        <v>11709282397</v>
      </c>
      <c r="C207" s="69">
        <f>C196+C197-C200</f>
        <v>0</v>
      </c>
      <c r="D207" s="71"/>
      <c r="E207" s="104"/>
      <c r="F207" s="71"/>
      <c r="G207" s="71"/>
      <c r="H207" s="71"/>
      <c r="I207" s="71"/>
      <c r="J207" s="71"/>
    </row>
    <row r="208" spans="1:10" s="54" customFormat="1" ht="17.25">
      <c r="A208" s="62"/>
      <c r="B208" s="91"/>
      <c r="C208" s="91"/>
      <c r="D208" s="62"/>
      <c r="E208" s="91"/>
      <c r="F208" s="62"/>
      <c r="G208" s="62"/>
      <c r="H208" s="62"/>
      <c r="I208" s="62"/>
      <c r="J208" s="62"/>
    </row>
    <row r="209" s="53" customFormat="1" ht="18.75">
      <c r="A209" s="53" t="s">
        <v>408</v>
      </c>
    </row>
    <row r="210" spans="1:3" s="54" customFormat="1" ht="18.75">
      <c r="A210" s="64" t="s">
        <v>13</v>
      </c>
      <c r="B210" s="65" t="s">
        <v>335</v>
      </c>
      <c r="C210" s="65" t="s">
        <v>336</v>
      </c>
    </row>
    <row r="211" spans="1:6" s="53" customFormat="1" ht="18.75">
      <c r="A211" s="79" t="s">
        <v>282</v>
      </c>
      <c r="B211" s="69">
        <f>B212+B219+B221</f>
        <v>5105489490</v>
      </c>
      <c r="C211" s="69">
        <f>C212+C219+C221</f>
        <v>3533024065</v>
      </c>
      <c r="D211" s="71"/>
      <c r="E211" s="58"/>
      <c r="F211" s="71"/>
    </row>
    <row r="212" spans="1:6" s="53" customFormat="1" ht="18.75">
      <c r="A212" s="79" t="s">
        <v>283</v>
      </c>
      <c r="B212" s="69">
        <f>SUM(B213:B218)</f>
        <v>4968789223</v>
      </c>
      <c r="C212" s="69">
        <f>SUM(C213:C218)</f>
        <v>3506080918</v>
      </c>
      <c r="D212" s="71"/>
      <c r="E212" s="58"/>
      <c r="F212" s="71"/>
    </row>
    <row r="213" spans="1:6" s="54" customFormat="1" ht="17.25">
      <c r="A213" s="80" t="s">
        <v>217</v>
      </c>
      <c r="B213" s="73">
        <v>4834266645</v>
      </c>
      <c r="C213" s="73">
        <v>3398809513</v>
      </c>
      <c r="D213" s="62"/>
      <c r="E213" s="56"/>
      <c r="F213" s="91"/>
    </row>
    <row r="214" spans="1:6" s="54" customFormat="1" ht="17.25">
      <c r="A214" s="80" t="s">
        <v>218</v>
      </c>
      <c r="B214" s="73">
        <v>82363636</v>
      </c>
      <c r="C214" s="73">
        <v>52011818</v>
      </c>
      <c r="D214" s="62"/>
      <c r="E214" s="56"/>
      <c r="F214" s="91"/>
    </row>
    <row r="215" spans="1:6" s="54" customFormat="1" ht="17.25">
      <c r="A215" s="80" t="s">
        <v>219</v>
      </c>
      <c r="B215" s="73">
        <v>2571429</v>
      </c>
      <c r="C215" s="73">
        <v>10952381</v>
      </c>
      <c r="D215" s="62"/>
      <c r="E215" s="56"/>
      <c r="F215" s="91"/>
    </row>
    <row r="216" spans="1:6" s="54" customFormat="1" ht="17.25">
      <c r="A216" s="80" t="s">
        <v>220</v>
      </c>
      <c r="B216" s="73">
        <v>13314762</v>
      </c>
      <c r="C216" s="73">
        <v>11736572</v>
      </c>
      <c r="D216" s="62"/>
      <c r="E216" s="56"/>
      <c r="F216" s="91"/>
    </row>
    <row r="217" spans="1:6" s="54" customFormat="1" ht="17.25">
      <c r="A217" s="80" t="s">
        <v>158</v>
      </c>
      <c r="B217" s="92">
        <v>35545455</v>
      </c>
      <c r="C217" s="92">
        <v>31363637</v>
      </c>
      <c r="D217" s="62"/>
      <c r="E217" s="56"/>
      <c r="F217" s="91"/>
    </row>
    <row r="218" spans="1:6" s="54" customFormat="1" ht="17.25">
      <c r="A218" s="80" t="s">
        <v>529</v>
      </c>
      <c r="B218" s="73">
        <v>727296</v>
      </c>
      <c r="C218" s="73">
        <v>1206997</v>
      </c>
      <c r="D218" s="62"/>
      <c r="E218" s="56"/>
      <c r="F218" s="91"/>
    </row>
    <row r="219" spans="1:6" s="53" customFormat="1" ht="18.75">
      <c r="A219" s="79" t="s">
        <v>284</v>
      </c>
      <c r="B219" s="69">
        <f>SUM(B220:B220)</f>
        <v>111742033</v>
      </c>
      <c r="C219" s="69">
        <f>SUM(C220:C220)</f>
        <v>14740396</v>
      </c>
      <c r="D219" s="71"/>
      <c r="E219" s="58"/>
      <c r="F219" s="91"/>
    </row>
    <row r="220" spans="1:6" s="54" customFormat="1" ht="17.25">
      <c r="A220" s="80" t="s">
        <v>221</v>
      </c>
      <c r="B220" s="73">
        <v>111742033</v>
      </c>
      <c r="C220" s="73">
        <v>14740396</v>
      </c>
      <c r="D220" s="62"/>
      <c r="E220" s="56"/>
      <c r="F220" s="91"/>
    </row>
    <row r="221" spans="1:6" s="54" customFormat="1" ht="18.75">
      <c r="A221" s="79" t="s">
        <v>285</v>
      </c>
      <c r="B221" s="69">
        <f>SUM(B222:B226)</f>
        <v>24958234</v>
      </c>
      <c r="C221" s="69">
        <f>SUM(C222:C226)</f>
        <v>12202751</v>
      </c>
      <c r="D221" s="71"/>
      <c r="E221" s="58"/>
      <c r="F221" s="91"/>
    </row>
    <row r="222" spans="1:6" s="54" customFormat="1" ht="17.25">
      <c r="A222" s="80" t="s">
        <v>327</v>
      </c>
      <c r="B222" s="73">
        <v>8821473</v>
      </c>
      <c r="C222" s="73">
        <v>4121518</v>
      </c>
      <c r="D222" s="62"/>
      <c r="E222" s="56"/>
      <c r="F222" s="91"/>
    </row>
    <row r="223" spans="1:6" s="54" customFormat="1" ht="17.25">
      <c r="A223" s="80" t="s">
        <v>266</v>
      </c>
      <c r="B223" s="73">
        <v>4772727</v>
      </c>
      <c r="C223" s="73">
        <v>1818181</v>
      </c>
      <c r="D223" s="62"/>
      <c r="E223" s="91"/>
      <c r="F223" s="91"/>
    </row>
    <row r="224" spans="1:6" s="54" customFormat="1" ht="17.25">
      <c r="A224" s="80" t="s">
        <v>234</v>
      </c>
      <c r="B224" s="73">
        <v>318182</v>
      </c>
      <c r="C224" s="73">
        <v>636364</v>
      </c>
      <c r="D224" s="62"/>
      <c r="E224" s="91"/>
      <c r="F224" s="91"/>
    </row>
    <row r="225" spans="1:6" s="54" customFormat="1" ht="17.25">
      <c r="A225" s="80" t="s">
        <v>160</v>
      </c>
      <c r="B225" s="73">
        <v>11045651</v>
      </c>
      <c r="C225" s="73">
        <v>5626344</v>
      </c>
      <c r="D225" s="62"/>
      <c r="E225" s="91"/>
      <c r="F225" s="91"/>
    </row>
    <row r="226" spans="1:6" s="54" customFormat="1" ht="17.25">
      <c r="A226" s="80" t="s">
        <v>159</v>
      </c>
      <c r="B226" s="73">
        <v>201</v>
      </c>
      <c r="C226" s="73">
        <v>344</v>
      </c>
      <c r="D226" s="62"/>
      <c r="E226" s="91"/>
      <c r="F226" s="91"/>
    </row>
    <row r="227" spans="1:6" s="54" customFormat="1" ht="18.75">
      <c r="A227" s="79" t="s">
        <v>286</v>
      </c>
      <c r="B227" s="69">
        <f>B228+B234+B275+B277</f>
        <v>3144546565</v>
      </c>
      <c r="C227" s="69">
        <f>C228+C234+C275+C277</f>
        <v>2670888854</v>
      </c>
      <c r="D227" s="62"/>
      <c r="E227" s="91"/>
      <c r="F227" s="91"/>
    </row>
    <row r="228" spans="1:6" s="54" customFormat="1" ht="18.75">
      <c r="A228" s="79" t="s">
        <v>287</v>
      </c>
      <c r="B228" s="69">
        <f>SUM(B229:B233)</f>
        <v>1240506120</v>
      </c>
      <c r="C228" s="69">
        <f>SUM(C229:C233)</f>
        <v>1031003641</v>
      </c>
      <c r="D228" s="71"/>
      <c r="E228" s="58"/>
      <c r="F228" s="91"/>
    </row>
    <row r="229" spans="1:6" s="54" customFormat="1" ht="17.25">
      <c r="A229" s="82" t="s">
        <v>161</v>
      </c>
      <c r="B229" s="73">
        <v>1076490438</v>
      </c>
      <c r="C229" s="73">
        <v>891700150</v>
      </c>
      <c r="D229" s="91"/>
      <c r="E229" s="91"/>
      <c r="F229" s="91"/>
    </row>
    <row r="230" spans="1:6" s="54" customFormat="1" ht="17.25">
      <c r="A230" s="82" t="s">
        <v>530</v>
      </c>
      <c r="B230" s="73">
        <v>23877816</v>
      </c>
      <c r="C230" s="73"/>
      <c r="D230" s="91"/>
      <c r="E230" s="91"/>
      <c r="F230" s="91"/>
    </row>
    <row r="231" spans="1:6" s="54" customFormat="1" ht="17.25">
      <c r="A231" s="82" t="s">
        <v>174</v>
      </c>
      <c r="B231" s="73">
        <v>23920266</v>
      </c>
      <c r="C231" s="92">
        <v>52331175</v>
      </c>
      <c r="D231" s="91"/>
      <c r="E231" s="91"/>
      <c r="F231" s="91"/>
    </row>
    <row r="232" spans="1:6" s="54" customFormat="1" ht="17.25">
      <c r="A232" s="80" t="s">
        <v>529</v>
      </c>
      <c r="B232" s="73">
        <v>727315</v>
      </c>
      <c r="C232" s="73">
        <v>538861</v>
      </c>
      <c r="D232" s="91"/>
      <c r="E232" s="91"/>
      <c r="F232" s="91"/>
    </row>
    <row r="233" spans="1:6" s="54" customFormat="1" ht="17.25">
      <c r="A233" s="82" t="s">
        <v>181</v>
      </c>
      <c r="B233" s="73">
        <v>115490285</v>
      </c>
      <c r="C233" s="73">
        <v>86433455</v>
      </c>
      <c r="D233" s="91"/>
      <c r="E233" s="91"/>
      <c r="F233" s="91"/>
    </row>
    <row r="234" spans="1:6" s="54" customFormat="1" ht="18.75">
      <c r="A234" s="79" t="s">
        <v>288</v>
      </c>
      <c r="B234" s="69">
        <f>SUM(B235:B274)</f>
        <v>1816591620</v>
      </c>
      <c r="C234" s="69">
        <f>SUM(C235:C274)</f>
        <v>1500303585</v>
      </c>
      <c r="D234" s="91"/>
      <c r="E234" s="91"/>
      <c r="F234" s="91"/>
    </row>
    <row r="235" spans="1:6" s="54" customFormat="1" ht="17.25">
      <c r="A235" s="82" t="s">
        <v>162</v>
      </c>
      <c r="B235" s="73">
        <v>3067769</v>
      </c>
      <c r="C235" s="73">
        <v>1837536</v>
      </c>
      <c r="D235" s="123"/>
      <c r="E235" s="91"/>
      <c r="F235" s="91"/>
    </row>
    <row r="236" spans="1:6" s="54" customFormat="1" ht="17.25">
      <c r="A236" s="82" t="s">
        <v>163</v>
      </c>
      <c r="B236" s="73">
        <v>4143250</v>
      </c>
      <c r="C236" s="73">
        <v>3338244</v>
      </c>
      <c r="D236" s="123"/>
      <c r="E236" s="91"/>
      <c r="F236" s="91"/>
    </row>
    <row r="237" spans="1:6" s="54" customFormat="1" ht="17.25">
      <c r="A237" s="82" t="s">
        <v>164</v>
      </c>
      <c r="B237" s="73">
        <v>6861482</v>
      </c>
      <c r="C237" s="73">
        <v>14709136</v>
      </c>
      <c r="D237" s="123"/>
      <c r="E237" s="91"/>
      <c r="F237" s="91"/>
    </row>
    <row r="238" spans="1:6" s="54" customFormat="1" ht="17.25">
      <c r="A238" s="82" t="s">
        <v>165</v>
      </c>
      <c r="B238" s="73">
        <v>19282133</v>
      </c>
      <c r="C238" s="73">
        <v>13495075</v>
      </c>
      <c r="D238" s="123"/>
      <c r="E238" s="91"/>
      <c r="F238" s="91"/>
    </row>
    <row r="239" spans="1:6" s="54" customFormat="1" ht="17.25">
      <c r="A239" s="82" t="s">
        <v>166</v>
      </c>
      <c r="B239" s="73">
        <v>14378467</v>
      </c>
      <c r="C239" s="73">
        <v>19541618</v>
      </c>
      <c r="D239" s="123"/>
      <c r="E239" s="91"/>
      <c r="F239" s="91"/>
    </row>
    <row r="240" spans="1:6" s="54" customFormat="1" ht="17.25">
      <c r="A240" s="82" t="s">
        <v>531</v>
      </c>
      <c r="B240" s="73">
        <v>43181818</v>
      </c>
      <c r="C240" s="73"/>
      <c r="D240" s="123"/>
      <c r="E240" s="91"/>
      <c r="F240" s="91"/>
    </row>
    <row r="241" spans="1:6" s="54" customFormat="1" ht="17.25">
      <c r="A241" s="82" t="s">
        <v>167</v>
      </c>
      <c r="B241" s="73">
        <v>128000</v>
      </c>
      <c r="C241" s="73">
        <v>50002</v>
      </c>
      <c r="D241" s="123"/>
      <c r="E241" s="91"/>
      <c r="F241" s="91"/>
    </row>
    <row r="242" spans="1:6" s="54" customFormat="1" ht="17.25">
      <c r="A242" s="82" t="s">
        <v>168</v>
      </c>
      <c r="B242" s="73">
        <v>1855000</v>
      </c>
      <c r="C242" s="73">
        <v>9268750</v>
      </c>
      <c r="D242" s="123"/>
      <c r="E242" s="91"/>
      <c r="F242" s="91"/>
    </row>
    <row r="243" spans="1:6" s="54" customFormat="1" ht="17.25">
      <c r="A243" s="82" t="s">
        <v>169</v>
      </c>
      <c r="B243" s="73">
        <v>15415311</v>
      </c>
      <c r="C243" s="73">
        <v>857773</v>
      </c>
      <c r="D243" s="123"/>
      <c r="E243" s="91"/>
      <c r="F243" s="91"/>
    </row>
    <row r="244" spans="1:6" s="54" customFormat="1" ht="17.25">
      <c r="A244" s="82" t="s">
        <v>532</v>
      </c>
      <c r="B244" s="73">
        <v>4392500</v>
      </c>
      <c r="C244" s="73">
        <v>8951500</v>
      </c>
      <c r="D244" s="123"/>
      <c r="E244" s="91"/>
      <c r="F244" s="91"/>
    </row>
    <row r="245" spans="1:6" s="54" customFormat="1" ht="17.25">
      <c r="A245" s="82" t="s">
        <v>267</v>
      </c>
      <c r="B245" s="73"/>
      <c r="C245" s="73">
        <v>100000</v>
      </c>
      <c r="D245" s="123"/>
      <c r="E245" s="91"/>
      <c r="F245" s="91"/>
    </row>
    <row r="246" spans="1:6" s="54" customFormat="1" ht="17.25">
      <c r="A246" s="82" t="s">
        <v>170</v>
      </c>
      <c r="B246" s="92">
        <v>1855000</v>
      </c>
      <c r="C246" s="92">
        <v>1540852</v>
      </c>
      <c r="D246" s="123"/>
      <c r="E246" s="91"/>
      <c r="F246" s="91"/>
    </row>
    <row r="247" spans="1:6" s="54" customFormat="1" ht="17.25">
      <c r="A247" s="82" t="s">
        <v>171</v>
      </c>
      <c r="B247" s="92">
        <v>32657625</v>
      </c>
      <c r="C247" s="92">
        <v>34474750</v>
      </c>
      <c r="D247" s="123"/>
      <c r="E247" s="91"/>
      <c r="F247" s="91"/>
    </row>
    <row r="248" spans="1:6" s="54" customFormat="1" ht="17.25">
      <c r="A248" s="82" t="s">
        <v>172</v>
      </c>
      <c r="B248" s="73">
        <v>46221074</v>
      </c>
      <c r="C248" s="73">
        <v>49977527</v>
      </c>
      <c r="D248" s="123"/>
      <c r="E248" s="91"/>
      <c r="F248" s="91"/>
    </row>
    <row r="249" spans="1:6" s="54" customFormat="1" ht="17.25">
      <c r="A249" s="82" t="s">
        <v>257</v>
      </c>
      <c r="B249" s="73"/>
      <c r="C249" s="73">
        <v>25000000</v>
      </c>
      <c r="D249" s="123"/>
      <c r="E249" s="91"/>
      <c r="F249" s="91"/>
    </row>
    <row r="250" spans="1:6" s="54" customFormat="1" ht="17.25">
      <c r="A250" s="82" t="s">
        <v>173</v>
      </c>
      <c r="B250" s="73">
        <v>48404135</v>
      </c>
      <c r="C250" s="73">
        <v>23301241</v>
      </c>
      <c r="D250" s="123"/>
      <c r="E250" s="91"/>
      <c r="F250" s="91"/>
    </row>
    <row r="251" spans="1:6" s="54" customFormat="1" ht="17.25">
      <c r="A251" s="82" t="s">
        <v>519</v>
      </c>
      <c r="B251" s="73">
        <v>30000</v>
      </c>
      <c r="C251" s="73"/>
      <c r="D251" s="123"/>
      <c r="E251" s="91"/>
      <c r="F251" s="91"/>
    </row>
    <row r="252" spans="1:6" s="54" customFormat="1" ht="17.25">
      <c r="A252" s="82" t="s">
        <v>175</v>
      </c>
      <c r="B252" s="73">
        <v>5464519</v>
      </c>
      <c r="C252" s="73">
        <v>7511109</v>
      </c>
      <c r="D252" s="123"/>
      <c r="E252" s="91"/>
      <c r="F252" s="91"/>
    </row>
    <row r="253" spans="1:6" s="54" customFormat="1" ht="17.25">
      <c r="A253" s="82" t="s">
        <v>176</v>
      </c>
      <c r="B253" s="73">
        <v>3070897</v>
      </c>
      <c r="C253" s="73">
        <v>3215284</v>
      </c>
      <c r="D253" s="123"/>
      <c r="E253" s="91"/>
      <c r="F253" s="91"/>
    </row>
    <row r="254" spans="1:6" s="54" customFormat="1" ht="17.25">
      <c r="A254" s="82" t="s">
        <v>533</v>
      </c>
      <c r="B254" s="73">
        <v>46800000</v>
      </c>
      <c r="C254" s="73"/>
      <c r="D254" s="123"/>
      <c r="E254" s="91"/>
      <c r="F254" s="91"/>
    </row>
    <row r="255" spans="1:6" s="54" customFormat="1" ht="17.25">
      <c r="A255" s="82" t="s">
        <v>192</v>
      </c>
      <c r="B255" s="73">
        <v>8229219</v>
      </c>
      <c r="C255" s="73">
        <v>8509318</v>
      </c>
      <c r="D255" s="123"/>
      <c r="E255" s="91"/>
      <c r="F255" s="91"/>
    </row>
    <row r="256" spans="1:6" s="54" customFormat="1" ht="17.25">
      <c r="A256" s="82" t="s">
        <v>250</v>
      </c>
      <c r="B256" s="73">
        <v>15841182</v>
      </c>
      <c r="C256" s="73">
        <v>11923857</v>
      </c>
      <c r="D256" s="123"/>
      <c r="E256" s="91"/>
      <c r="F256" s="91"/>
    </row>
    <row r="257" spans="1:6" s="54" customFormat="1" ht="17.25">
      <c r="A257" s="82" t="s">
        <v>534</v>
      </c>
      <c r="B257" s="73">
        <v>27290529</v>
      </c>
      <c r="C257" s="73">
        <v>15717644</v>
      </c>
      <c r="D257" s="123"/>
      <c r="E257" s="91"/>
      <c r="F257" s="91"/>
    </row>
    <row r="258" spans="1:6" s="54" customFormat="1" ht="17.25">
      <c r="A258" s="82" t="s">
        <v>323</v>
      </c>
      <c r="B258" s="73"/>
      <c r="C258" s="73">
        <v>27670807</v>
      </c>
      <c r="D258" s="123"/>
      <c r="E258" s="91"/>
      <c r="F258" s="91"/>
    </row>
    <row r="259" spans="1:6" s="54" customFormat="1" ht="17.25">
      <c r="A259" s="82" t="s">
        <v>307</v>
      </c>
      <c r="B259" s="73"/>
      <c r="C259" s="73">
        <v>6564768</v>
      </c>
      <c r="D259" s="123"/>
      <c r="E259" s="91"/>
      <c r="F259" s="91"/>
    </row>
    <row r="260" spans="1:6" s="54" customFormat="1" ht="17.25">
      <c r="A260" s="82" t="s">
        <v>328</v>
      </c>
      <c r="B260" s="73">
        <v>80863500</v>
      </c>
      <c r="C260" s="73">
        <v>45336700</v>
      </c>
      <c r="D260" s="123"/>
      <c r="E260" s="91"/>
      <c r="F260" s="91"/>
    </row>
    <row r="261" spans="1:6" s="54" customFormat="1" ht="17.25">
      <c r="A261" s="82" t="s">
        <v>251</v>
      </c>
      <c r="B261" s="73">
        <v>666089</v>
      </c>
      <c r="C261" s="73">
        <v>616726</v>
      </c>
      <c r="D261" s="123"/>
      <c r="E261" s="91"/>
      <c r="F261" s="91"/>
    </row>
    <row r="262" spans="1:6" s="54" customFormat="1" ht="17.25">
      <c r="A262" s="82" t="s">
        <v>324</v>
      </c>
      <c r="B262" s="73"/>
      <c r="C262" s="73">
        <v>6953333</v>
      </c>
      <c r="D262" s="123"/>
      <c r="E262" s="91"/>
      <c r="F262" s="91"/>
    </row>
    <row r="263" spans="1:6" s="54" customFormat="1" ht="17.25">
      <c r="A263" s="82" t="s">
        <v>325</v>
      </c>
      <c r="B263" s="73"/>
      <c r="C263" s="73">
        <v>1381818</v>
      </c>
      <c r="D263" s="123"/>
      <c r="E263" s="91"/>
      <c r="F263" s="91"/>
    </row>
    <row r="264" spans="1:6" s="54" customFormat="1" ht="17.25">
      <c r="A264" s="82" t="s">
        <v>256</v>
      </c>
      <c r="B264" s="73">
        <v>15510000</v>
      </c>
      <c r="C264" s="73"/>
      <c r="D264" s="123"/>
      <c r="E264" s="91"/>
      <c r="F264" s="91"/>
    </row>
    <row r="265" spans="1:6" s="54" customFormat="1" ht="17.25">
      <c r="A265" s="82" t="s">
        <v>520</v>
      </c>
      <c r="B265" s="73">
        <v>8100000</v>
      </c>
      <c r="C265" s="73"/>
      <c r="D265" s="123"/>
      <c r="E265" s="91"/>
      <c r="F265" s="91"/>
    </row>
    <row r="266" spans="1:6" s="54" customFormat="1" ht="17.25">
      <c r="A266" s="82" t="s">
        <v>311</v>
      </c>
      <c r="B266" s="92">
        <v>4645000</v>
      </c>
      <c r="C266" s="92"/>
      <c r="D266" s="123"/>
      <c r="E266" s="91"/>
      <c r="F266" s="91"/>
    </row>
    <row r="267" spans="1:6" s="54" customFormat="1" ht="17.25">
      <c r="A267" s="82" t="s">
        <v>253</v>
      </c>
      <c r="B267" s="73">
        <v>5520000</v>
      </c>
      <c r="C267" s="73">
        <v>3560000</v>
      </c>
      <c r="D267" s="123"/>
      <c r="E267" s="91"/>
      <c r="F267" s="91"/>
    </row>
    <row r="268" spans="1:6" s="54" customFormat="1" ht="17.25">
      <c r="A268" s="82" t="s">
        <v>177</v>
      </c>
      <c r="B268" s="73">
        <v>138225300</v>
      </c>
      <c r="C268" s="73">
        <v>124424600</v>
      </c>
      <c r="D268" s="123"/>
      <c r="E268" s="91"/>
      <c r="F268" s="91"/>
    </row>
    <row r="269" spans="1:6" s="54" customFormat="1" ht="17.25">
      <c r="A269" s="82" t="s">
        <v>255</v>
      </c>
      <c r="B269" s="73">
        <v>34341318</v>
      </c>
      <c r="C269" s="73">
        <v>38397222</v>
      </c>
      <c r="D269" s="123"/>
      <c r="E269" s="91"/>
      <c r="F269" s="91"/>
    </row>
    <row r="270" spans="1:6" s="54" customFormat="1" ht="17.25">
      <c r="A270" s="82" t="s">
        <v>231</v>
      </c>
      <c r="B270" s="73">
        <v>2478408</v>
      </c>
      <c r="C270" s="73"/>
      <c r="D270" s="123"/>
      <c r="E270" s="91"/>
      <c r="F270" s="91"/>
    </row>
    <row r="271" spans="1:6" s="54" customFormat="1" ht="17.25">
      <c r="A271" s="82" t="s">
        <v>178</v>
      </c>
      <c r="B271" s="73">
        <v>49109175</v>
      </c>
      <c r="C271" s="73">
        <v>42861525</v>
      </c>
      <c r="D271" s="123"/>
      <c r="E271" s="91"/>
      <c r="F271" s="91"/>
    </row>
    <row r="272" spans="1:6" s="54" customFormat="1" ht="17.25">
      <c r="A272" s="82" t="s">
        <v>179</v>
      </c>
      <c r="B272" s="73">
        <v>6562920</v>
      </c>
      <c r="C272" s="73">
        <v>5714870</v>
      </c>
      <c r="D272" s="123"/>
      <c r="E272" s="91"/>
      <c r="F272" s="91"/>
    </row>
    <row r="273" spans="1:6" s="54" customFormat="1" ht="17.25">
      <c r="A273" s="82" t="s">
        <v>180</v>
      </c>
      <c r="B273" s="73">
        <v>22000000</v>
      </c>
      <c r="C273" s="73">
        <v>18500000</v>
      </c>
      <c r="D273" s="123"/>
      <c r="E273" s="91"/>
      <c r="F273" s="91"/>
    </row>
    <row r="274" spans="1:6" s="54" customFormat="1" ht="17.25">
      <c r="A274" s="82" t="s">
        <v>252</v>
      </c>
      <c r="B274" s="73">
        <v>1100000000</v>
      </c>
      <c r="C274" s="73">
        <v>925000000</v>
      </c>
      <c r="D274" s="123"/>
      <c r="E274" s="91"/>
      <c r="F274" s="91"/>
    </row>
    <row r="275" spans="1:6" s="53" customFormat="1" ht="18.75">
      <c r="A275" s="89" t="s">
        <v>289</v>
      </c>
      <c r="B275" s="69">
        <f>SUM(B276)</f>
        <v>87448825</v>
      </c>
      <c r="C275" s="69">
        <f>SUM(C276)</f>
        <v>139581628</v>
      </c>
      <c r="D275" s="104"/>
      <c r="E275" s="104"/>
      <c r="F275" s="91"/>
    </row>
    <row r="276" spans="1:6" s="54" customFormat="1" ht="17.25">
      <c r="A276" s="82" t="s">
        <v>329</v>
      </c>
      <c r="B276" s="92">
        <v>87448825</v>
      </c>
      <c r="C276" s="92">
        <v>139581628</v>
      </c>
      <c r="D276" s="91"/>
      <c r="E276" s="91"/>
      <c r="F276" s="91"/>
    </row>
    <row r="277" spans="1:6" s="53" customFormat="1" ht="18.75">
      <c r="A277" s="89" t="s">
        <v>290</v>
      </c>
      <c r="B277" s="69">
        <v>0</v>
      </c>
      <c r="C277" s="69">
        <v>0</v>
      </c>
      <c r="D277" s="104"/>
      <c r="E277" s="104"/>
      <c r="F277" s="91"/>
    </row>
    <row r="278" spans="1:6" s="53" customFormat="1" ht="18.75">
      <c r="A278" s="79" t="s">
        <v>512</v>
      </c>
      <c r="B278" s="69">
        <f>B211-B227</f>
        <v>1960942925</v>
      </c>
      <c r="C278" s="69">
        <f>C211-C227</f>
        <v>862135211</v>
      </c>
      <c r="D278" s="62"/>
      <c r="E278" s="91"/>
      <c r="F278" s="71"/>
    </row>
    <row r="279" spans="1:6" s="54" customFormat="1" ht="17.25">
      <c r="A279" s="80" t="s">
        <v>233</v>
      </c>
      <c r="B279" s="73">
        <v>1960942925</v>
      </c>
      <c r="C279" s="73">
        <v>862135211</v>
      </c>
      <c r="D279" s="62"/>
      <c r="E279" s="91"/>
      <c r="F279" s="62"/>
    </row>
    <row r="280" spans="1:6" s="53" customFormat="1" ht="18.75">
      <c r="A280" s="79" t="s">
        <v>513</v>
      </c>
      <c r="B280" s="69">
        <v>274532009</v>
      </c>
      <c r="C280" s="69">
        <v>241397859</v>
      </c>
      <c r="D280" s="71"/>
      <c r="E280" s="104"/>
      <c r="F280" s="71"/>
    </row>
    <row r="281" spans="1:6" s="53" customFormat="1" ht="18.75">
      <c r="A281" s="79" t="s">
        <v>514</v>
      </c>
      <c r="B281" s="69">
        <f>B278-B280</f>
        <v>1686410916</v>
      </c>
      <c r="C281" s="69">
        <f>C278-C280</f>
        <v>620737352</v>
      </c>
      <c r="D281" s="104"/>
      <c r="E281" s="104"/>
      <c r="F281" s="71"/>
    </row>
    <row r="282" spans="1:6" s="53" customFormat="1" ht="18.75">
      <c r="A282" s="71"/>
      <c r="B282" s="58"/>
      <c r="C282" s="58"/>
      <c r="D282" s="104"/>
      <c r="E282" s="104"/>
      <c r="F282" s="71"/>
    </row>
    <row r="283" spans="1:10" s="54" customFormat="1" ht="18.75">
      <c r="A283" s="53" t="s">
        <v>409</v>
      </c>
      <c r="B283" s="53"/>
      <c r="C283" s="53"/>
      <c r="D283" s="53"/>
      <c r="E283" s="53"/>
      <c r="F283" s="53"/>
      <c r="G283" s="53"/>
      <c r="H283" s="53"/>
      <c r="I283" s="53"/>
      <c r="J283" s="53"/>
    </row>
    <row r="284" s="53" customFormat="1" ht="18.75">
      <c r="A284" s="53" t="s">
        <v>291</v>
      </c>
    </row>
    <row r="285" spans="1:4" s="54" customFormat="1" ht="18.75">
      <c r="A285" s="76" t="s">
        <v>13</v>
      </c>
      <c r="B285" s="64" t="s">
        <v>182</v>
      </c>
      <c r="C285" s="65" t="s">
        <v>335</v>
      </c>
      <c r="D285" s="65" t="s">
        <v>336</v>
      </c>
    </row>
    <row r="286" spans="1:4" s="54" customFormat="1" ht="18.75">
      <c r="A286" s="79" t="s">
        <v>292</v>
      </c>
      <c r="B286" s="79"/>
      <c r="C286" s="79"/>
      <c r="D286" s="79"/>
    </row>
    <row r="287" spans="1:4" s="54" customFormat="1" ht="17.25">
      <c r="A287" s="80" t="s">
        <v>183</v>
      </c>
      <c r="B287" s="80"/>
      <c r="C287" s="80"/>
      <c r="D287" s="80"/>
    </row>
    <row r="288" spans="1:6" s="54" customFormat="1" ht="17.25">
      <c r="A288" s="80" t="s">
        <v>224</v>
      </c>
      <c r="B288" s="105" t="s">
        <v>184</v>
      </c>
      <c r="C288" s="142">
        <v>15.51</v>
      </c>
      <c r="D288" s="151">
        <v>32.3</v>
      </c>
      <c r="E288" s="143"/>
      <c r="F288" s="94"/>
    </row>
    <row r="289" spans="1:6" s="54" customFormat="1" ht="17.25">
      <c r="A289" s="80" t="s">
        <v>308</v>
      </c>
      <c r="B289" s="105" t="s">
        <v>184</v>
      </c>
      <c r="C289" s="142">
        <v>79.52</v>
      </c>
      <c r="D289" s="142">
        <v>62.13</v>
      </c>
      <c r="E289" s="143"/>
      <c r="F289" s="94"/>
    </row>
    <row r="290" spans="1:6" s="54" customFormat="1" ht="17.25">
      <c r="A290" s="80" t="s">
        <v>185</v>
      </c>
      <c r="B290" s="105"/>
      <c r="C290" s="142"/>
      <c r="D290" s="142"/>
      <c r="E290" s="143"/>
      <c r="F290" s="94"/>
    </row>
    <row r="291" spans="1:6" s="54" customFormat="1" ht="17.25">
      <c r="A291" s="80" t="s">
        <v>521</v>
      </c>
      <c r="B291" s="105" t="s">
        <v>184</v>
      </c>
      <c r="C291" s="142">
        <v>15.31</v>
      </c>
      <c r="D291" s="151">
        <v>26</v>
      </c>
      <c r="E291" s="143"/>
      <c r="F291" s="94"/>
    </row>
    <row r="292" spans="1:6" s="54" customFormat="1" ht="17.25">
      <c r="A292" s="80" t="s">
        <v>522</v>
      </c>
      <c r="B292" s="105" t="s">
        <v>184</v>
      </c>
      <c r="C292" s="142">
        <v>84.69</v>
      </c>
      <c r="D292" s="151">
        <v>74</v>
      </c>
      <c r="E292" s="143"/>
      <c r="F292" s="94"/>
    </row>
    <row r="293" spans="1:4" s="54" customFormat="1" ht="18.75">
      <c r="A293" s="79" t="s">
        <v>293</v>
      </c>
      <c r="B293" s="107"/>
      <c r="C293" s="107"/>
      <c r="D293" s="107"/>
    </row>
    <row r="294" spans="1:4" s="54" customFormat="1" ht="17.25">
      <c r="A294" s="80" t="s">
        <v>309</v>
      </c>
      <c r="B294" s="105" t="s">
        <v>229</v>
      </c>
      <c r="C294" s="108">
        <v>0.69</v>
      </c>
      <c r="D294" s="108">
        <v>0.08</v>
      </c>
    </row>
    <row r="295" spans="1:4" s="54" customFormat="1" ht="17.25">
      <c r="A295" s="80" t="s">
        <v>223</v>
      </c>
      <c r="B295" s="105" t="s">
        <v>229</v>
      </c>
      <c r="C295" s="108">
        <v>6.53</v>
      </c>
      <c r="D295" s="108">
        <v>3.85</v>
      </c>
    </row>
    <row r="296" spans="1:4" s="54" customFormat="1" ht="17.25">
      <c r="A296" s="80" t="s">
        <v>222</v>
      </c>
      <c r="B296" s="105" t="s">
        <v>229</v>
      </c>
      <c r="C296" s="108">
        <v>13.57</v>
      </c>
      <c r="D296" s="108">
        <v>4.18</v>
      </c>
    </row>
    <row r="297" spans="1:4" s="54" customFormat="1" ht="17.25">
      <c r="A297" s="80" t="s">
        <v>523</v>
      </c>
      <c r="B297" s="105" t="s">
        <v>229</v>
      </c>
      <c r="C297" s="108">
        <v>8.42</v>
      </c>
      <c r="D297" s="108">
        <v>5.58</v>
      </c>
    </row>
    <row r="298" spans="1:4" s="54" customFormat="1" ht="18.75">
      <c r="A298" s="79" t="s">
        <v>294</v>
      </c>
      <c r="B298" s="109"/>
      <c r="C298" s="109"/>
      <c r="D298" s="109"/>
    </row>
    <row r="299" spans="1:4" s="54" customFormat="1" ht="17.25">
      <c r="A299" s="80" t="s">
        <v>187</v>
      </c>
      <c r="B299" s="106"/>
      <c r="C299" s="106"/>
      <c r="D299" s="106"/>
    </row>
    <row r="300" spans="1:6" s="54" customFormat="1" ht="17.25">
      <c r="A300" s="80" t="s">
        <v>225</v>
      </c>
      <c r="B300" s="105" t="s">
        <v>184</v>
      </c>
      <c r="C300" s="108">
        <v>38.41</v>
      </c>
      <c r="D300" s="151">
        <v>24.4</v>
      </c>
      <c r="E300" s="143"/>
      <c r="F300" s="94"/>
    </row>
    <row r="301" spans="1:6" s="54" customFormat="1" ht="17.25">
      <c r="A301" s="80" t="s">
        <v>226</v>
      </c>
      <c r="B301" s="105" t="s">
        <v>184</v>
      </c>
      <c r="C301" s="108">
        <v>33.03</v>
      </c>
      <c r="D301" s="142">
        <v>17.57</v>
      </c>
      <c r="E301" s="143"/>
      <c r="F301" s="94"/>
    </row>
    <row r="302" spans="1:6" s="54" customFormat="1" ht="17.25">
      <c r="A302" s="80" t="s">
        <v>186</v>
      </c>
      <c r="B302" s="110"/>
      <c r="C302" s="142"/>
      <c r="D302" s="142"/>
      <c r="E302" s="144"/>
      <c r="F302" s="61"/>
    </row>
    <row r="303" spans="1:6" s="54" customFormat="1" ht="17.25">
      <c r="A303" s="80" t="s">
        <v>227</v>
      </c>
      <c r="B303" s="105" t="s">
        <v>184</v>
      </c>
      <c r="C303" s="142">
        <v>3.63</v>
      </c>
      <c r="D303" s="142">
        <v>1.87</v>
      </c>
      <c r="E303" s="143"/>
      <c r="F303" s="94"/>
    </row>
    <row r="304" spans="1:6" s="54" customFormat="1" ht="17.25">
      <c r="A304" s="80" t="s">
        <v>228</v>
      </c>
      <c r="B304" s="105" t="s">
        <v>184</v>
      </c>
      <c r="C304" s="108">
        <v>3.12</v>
      </c>
      <c r="D304" s="142">
        <v>1.34</v>
      </c>
      <c r="E304" s="143"/>
      <c r="F304" s="94"/>
    </row>
    <row r="305" spans="1:6" s="54" customFormat="1" ht="17.25">
      <c r="A305" s="80" t="s">
        <v>587</v>
      </c>
      <c r="B305" s="105" t="s">
        <v>184</v>
      </c>
      <c r="C305" s="108">
        <v>3.69</v>
      </c>
      <c r="D305" s="142">
        <v>1.81</v>
      </c>
      <c r="E305" s="143"/>
      <c r="F305" s="94"/>
    </row>
    <row r="306" s="54" customFormat="1" ht="17.25"/>
    <row r="307" s="54" customFormat="1" ht="18.75">
      <c r="A307" s="53" t="s">
        <v>295</v>
      </c>
    </row>
    <row r="308" spans="1:4" s="54" customFormat="1" ht="18.75">
      <c r="A308" s="76" t="s">
        <v>22</v>
      </c>
      <c r="B308" s="97" t="s">
        <v>238</v>
      </c>
      <c r="C308" s="97" t="s">
        <v>237</v>
      </c>
      <c r="D308" s="76" t="s">
        <v>264</v>
      </c>
    </row>
    <row r="309" spans="1:4" s="54" customFormat="1" ht="18.75">
      <c r="A309" s="78"/>
      <c r="B309" s="116" t="s">
        <v>326</v>
      </c>
      <c r="C309" s="116" t="s">
        <v>524</v>
      </c>
      <c r="D309" s="118" t="s">
        <v>265</v>
      </c>
    </row>
    <row r="310" spans="1:5" s="54" customFormat="1" ht="17.25">
      <c r="A310" s="72" t="s">
        <v>239</v>
      </c>
      <c r="B310" s="113">
        <v>32000000000</v>
      </c>
      <c r="C310" s="113">
        <v>30014872572</v>
      </c>
      <c r="D310" s="117">
        <v>0.938</v>
      </c>
      <c r="E310" s="141"/>
    </row>
    <row r="311" spans="1:5" s="54" customFormat="1" ht="17.25">
      <c r="A311" s="72" t="s">
        <v>242</v>
      </c>
      <c r="B311" s="73">
        <v>11512000000</v>
      </c>
      <c r="C311" s="73">
        <v>10540437599</v>
      </c>
      <c r="D311" s="106">
        <v>0.9156</v>
      </c>
      <c r="E311" s="141"/>
    </row>
    <row r="312" spans="1:5" s="54" customFormat="1" ht="17.25">
      <c r="A312" s="72" t="s">
        <v>240</v>
      </c>
      <c r="B312" s="73">
        <f>B310-B311</f>
        <v>20488000000</v>
      </c>
      <c r="C312" s="73">
        <f>C310-C311</f>
        <v>19474434973</v>
      </c>
      <c r="D312" s="106">
        <v>0.9505</v>
      </c>
      <c r="E312" s="141"/>
    </row>
    <row r="313" spans="1:5" s="54" customFormat="1" ht="17.25">
      <c r="A313" s="72" t="s">
        <v>243</v>
      </c>
      <c r="B313" s="73">
        <v>4400000000</v>
      </c>
      <c r="C313" s="73">
        <v>3300000000</v>
      </c>
      <c r="D313" s="106">
        <v>0.75</v>
      </c>
      <c r="E313" s="141"/>
    </row>
    <row r="314" spans="1:5" s="54" customFormat="1" ht="17.25">
      <c r="A314" s="72" t="s">
        <v>150</v>
      </c>
      <c r="B314" s="73">
        <f>B313*2%</f>
        <v>88000000</v>
      </c>
      <c r="C314" s="73">
        <v>66000000</v>
      </c>
      <c r="D314" s="106">
        <v>0.75</v>
      </c>
      <c r="E314" s="141"/>
    </row>
    <row r="315" spans="1:5" s="54" customFormat="1" ht="17.25">
      <c r="A315" s="72" t="s">
        <v>244</v>
      </c>
      <c r="B315" s="73">
        <f>B312-B313-B314</f>
        <v>16000000000</v>
      </c>
      <c r="C315" s="73">
        <f>C312-C313-C314</f>
        <v>16108434973</v>
      </c>
      <c r="D315" s="106">
        <v>1.0068</v>
      </c>
      <c r="E315" s="141"/>
    </row>
    <row r="316" spans="1:5" s="54" customFormat="1" ht="17.25">
      <c r="A316" s="72" t="s">
        <v>241</v>
      </c>
      <c r="B316" s="73">
        <v>3500000000</v>
      </c>
      <c r="C316" s="73">
        <v>2341913414</v>
      </c>
      <c r="D316" s="106">
        <v>0.6691</v>
      </c>
      <c r="E316" s="141"/>
    </row>
    <row r="317" s="54" customFormat="1" ht="17.25"/>
    <row r="318" s="54" customFormat="1" ht="18.75">
      <c r="A318" s="53" t="s">
        <v>296</v>
      </c>
    </row>
    <row r="319" spans="1:4" s="54" customFormat="1" ht="18.75">
      <c r="A319" s="76" t="s">
        <v>22</v>
      </c>
      <c r="B319" s="97" t="s">
        <v>238</v>
      </c>
      <c r="C319" s="162" t="s">
        <v>525</v>
      </c>
      <c r="D319" s="163"/>
    </row>
    <row r="320" spans="1:4" s="54" customFormat="1" ht="18.75">
      <c r="A320" s="78"/>
      <c r="B320" s="116" t="s">
        <v>326</v>
      </c>
      <c r="C320" s="65" t="s">
        <v>335</v>
      </c>
      <c r="D320" s="65" t="s">
        <v>336</v>
      </c>
    </row>
    <row r="321" spans="1:4" s="54" customFormat="1" ht="17.25">
      <c r="A321" s="80" t="s">
        <v>188</v>
      </c>
      <c r="B321" s="73">
        <v>4400000000</v>
      </c>
      <c r="C321" s="73">
        <v>3652533806</v>
      </c>
      <c r="D321" s="73">
        <v>2964863138</v>
      </c>
    </row>
    <row r="322" spans="1:4" s="54" customFormat="1" ht="17.25">
      <c r="A322" s="80" t="s">
        <v>191</v>
      </c>
      <c r="B322" s="73">
        <v>275000000</v>
      </c>
      <c r="C322" s="73">
        <v>195500000</v>
      </c>
      <c r="D322" s="73">
        <v>84750000</v>
      </c>
    </row>
    <row r="323" spans="1:5" s="54" customFormat="1" ht="17.25">
      <c r="A323" s="80" t="s">
        <v>189</v>
      </c>
      <c r="B323" s="73">
        <f>SUM(B325:B332)</f>
        <v>1462190000</v>
      </c>
      <c r="C323" s="73">
        <f>SUM(C325:C332)</f>
        <v>1004923307</v>
      </c>
      <c r="D323" s="73">
        <f>SUM(D325:D332)</f>
        <v>927863753</v>
      </c>
      <c r="E323" s="124"/>
    </row>
    <row r="324" spans="1:5" s="54" customFormat="1" ht="18">
      <c r="A324" s="81" t="s">
        <v>23</v>
      </c>
      <c r="B324" s="73"/>
      <c r="C324" s="73"/>
      <c r="D324" s="73"/>
      <c r="E324" s="56"/>
    </row>
    <row r="325" spans="1:4" s="54" customFormat="1" ht="17.25">
      <c r="A325" s="82" t="s">
        <v>535</v>
      </c>
      <c r="B325" s="73">
        <v>145200000</v>
      </c>
      <c r="C325" s="73">
        <v>99990000</v>
      </c>
      <c r="D325" s="73">
        <v>149890000</v>
      </c>
    </row>
    <row r="326" spans="1:4" s="54" customFormat="1" ht="17.25">
      <c r="A326" s="82" t="s">
        <v>536</v>
      </c>
      <c r="B326" s="73">
        <v>60500000</v>
      </c>
      <c r="C326" s="73">
        <v>46004436</v>
      </c>
      <c r="D326" s="73">
        <v>65134438</v>
      </c>
    </row>
    <row r="327" spans="1:4" s="54" customFormat="1" ht="17.25">
      <c r="A327" s="82" t="s">
        <v>540</v>
      </c>
      <c r="B327" s="73">
        <v>29200000</v>
      </c>
      <c r="C327" s="73">
        <v>22700000</v>
      </c>
      <c r="D327" s="73"/>
    </row>
    <row r="328" spans="1:4" s="54" customFormat="1" ht="17.25">
      <c r="A328" s="82" t="s">
        <v>526</v>
      </c>
      <c r="B328" s="73">
        <v>14300000</v>
      </c>
      <c r="C328" s="92">
        <v>18845000</v>
      </c>
      <c r="D328" s="92">
        <v>14200000</v>
      </c>
    </row>
    <row r="329" spans="1:4" s="54" customFormat="1" ht="17.25">
      <c r="A329" s="82" t="s">
        <v>537</v>
      </c>
      <c r="B329" s="73">
        <v>22200000</v>
      </c>
      <c r="C329" s="73">
        <v>16760000</v>
      </c>
      <c r="D329" s="73">
        <v>11080000</v>
      </c>
    </row>
    <row r="330" spans="1:4" s="54" customFormat="1" ht="17.25">
      <c r="A330" s="82" t="s">
        <v>538</v>
      </c>
      <c r="B330" s="73">
        <v>653400000</v>
      </c>
      <c r="C330" s="73">
        <v>359202800</v>
      </c>
      <c r="D330" s="73">
        <v>342864681</v>
      </c>
    </row>
    <row r="331" spans="1:4" s="54" customFormat="1" ht="17.25">
      <c r="A331" s="82" t="s">
        <v>527</v>
      </c>
      <c r="B331" s="73">
        <v>378000000</v>
      </c>
      <c r="C331" s="73">
        <v>355326121</v>
      </c>
      <c r="D331" s="73">
        <v>203846320</v>
      </c>
    </row>
    <row r="332" spans="1:4" s="54" customFormat="1" ht="17.25">
      <c r="A332" s="82" t="s">
        <v>539</v>
      </c>
      <c r="B332" s="73">
        <v>159390000</v>
      </c>
      <c r="C332" s="73">
        <v>86094950</v>
      </c>
      <c r="D332" s="73">
        <v>140848314</v>
      </c>
    </row>
    <row r="333" spans="1:4" s="54" customFormat="1" ht="17.25">
      <c r="A333" s="80" t="s">
        <v>190</v>
      </c>
      <c r="B333" s="73">
        <f>SUM(B321:B323)</f>
        <v>6137190000</v>
      </c>
      <c r="C333" s="73">
        <f>SUM(C321:C323)</f>
        <v>4852957113</v>
      </c>
      <c r="D333" s="73">
        <f>SUM(D321:D323)</f>
        <v>3977476891</v>
      </c>
    </row>
    <row r="334" spans="1:4" s="54" customFormat="1" ht="17.25">
      <c r="A334" s="80" t="s">
        <v>200</v>
      </c>
      <c r="B334" s="73">
        <v>3030000</v>
      </c>
      <c r="C334" s="73">
        <v>3793000</v>
      </c>
      <c r="D334" s="73">
        <v>2496000</v>
      </c>
    </row>
    <row r="335" spans="1:4" s="54" customFormat="1" ht="17.25">
      <c r="A335" s="80" t="s">
        <v>201</v>
      </c>
      <c r="B335" s="73">
        <v>4227000</v>
      </c>
      <c r="C335" s="73">
        <v>5039000</v>
      </c>
      <c r="D335" s="73">
        <v>3348000</v>
      </c>
    </row>
    <row r="336" spans="1:4" s="54" customFormat="1" ht="17.25">
      <c r="A336" s="80" t="s">
        <v>199</v>
      </c>
      <c r="B336" s="110">
        <v>121</v>
      </c>
      <c r="C336" s="110">
        <v>107</v>
      </c>
      <c r="D336" s="110">
        <v>132</v>
      </c>
    </row>
    <row r="337" spans="1:4" s="54" customFormat="1" ht="17.25">
      <c r="A337" s="80" t="s">
        <v>23</v>
      </c>
      <c r="B337" s="110"/>
      <c r="C337" s="110"/>
      <c r="D337" s="110"/>
    </row>
    <row r="338" spans="1:4" s="54" customFormat="1" ht="17.25">
      <c r="A338" s="80" t="s">
        <v>198</v>
      </c>
      <c r="B338" s="110">
        <v>121</v>
      </c>
      <c r="C338" s="110">
        <v>107</v>
      </c>
      <c r="D338" s="110">
        <v>134</v>
      </c>
    </row>
    <row r="339" spans="1:4" s="54" customFormat="1" ht="17.25">
      <c r="A339" s="80" t="s">
        <v>195</v>
      </c>
      <c r="B339" s="110">
        <v>121</v>
      </c>
      <c r="C339" s="110">
        <v>107</v>
      </c>
      <c r="D339" s="110">
        <v>129</v>
      </c>
    </row>
    <row r="340" spans="1:4" s="54" customFormat="1" ht="17.25">
      <c r="A340" s="80" t="s">
        <v>196</v>
      </c>
      <c r="B340" s="110">
        <v>24</v>
      </c>
      <c r="C340" s="110">
        <v>24</v>
      </c>
      <c r="D340" s="110">
        <v>23</v>
      </c>
    </row>
    <row r="341" spans="1:4" s="54" customFormat="1" ht="17.25">
      <c r="A341" s="80" t="s">
        <v>197</v>
      </c>
      <c r="B341" s="110">
        <f>B339-B340</f>
        <v>97</v>
      </c>
      <c r="C341" s="110">
        <f>C339-C340</f>
        <v>83</v>
      </c>
      <c r="D341" s="110">
        <f>D339-D340</f>
        <v>106</v>
      </c>
    </row>
    <row r="343" spans="3:7" ht="16.5">
      <c r="C343" s="156" t="s">
        <v>574</v>
      </c>
      <c r="D343" s="156"/>
      <c r="E343" s="156"/>
      <c r="F343" s="156"/>
      <c r="G343" s="156"/>
    </row>
    <row r="344" spans="1:7" ht="17.25">
      <c r="A344" s="153" t="s">
        <v>263</v>
      </c>
      <c r="B344" s="153"/>
      <c r="C344" s="153"/>
      <c r="D344" s="153"/>
      <c r="E344" s="153"/>
      <c r="F344" s="153"/>
      <c r="G344" s="153"/>
    </row>
  </sheetData>
  <mergeCells count="6">
    <mergeCell ref="A344:G344"/>
    <mergeCell ref="C343:G343"/>
    <mergeCell ref="C319:D319"/>
    <mergeCell ref="A5:G5"/>
    <mergeCell ref="A6:G6"/>
    <mergeCell ref="C154:D154"/>
  </mergeCells>
  <printOptions/>
  <pageMargins left="0.5" right="0" top="0.5" bottom="0.5" header="0.25" footer="0.25"/>
  <pageSetup horizontalDpi="600" verticalDpi="600" orientation="landscape" paperSize="9" r:id="rId1"/>
  <headerFooter alignWithMargins="0">
    <oddFooter>&amp;Rtrang &amp;P</oddFooter>
  </headerFooter>
</worksheet>
</file>

<file path=xl/worksheets/sheet5.xml><?xml version="1.0" encoding="utf-8"?>
<worksheet xmlns="http://schemas.openxmlformats.org/spreadsheetml/2006/main" xmlns:r="http://schemas.openxmlformats.org/officeDocument/2006/relationships">
  <dimension ref="A1:F18"/>
  <sheetViews>
    <sheetView tabSelected="1" workbookViewId="0" topLeftCell="A1">
      <selection activeCell="D4" sqref="D4"/>
    </sheetView>
  </sheetViews>
  <sheetFormatPr defaultColWidth="8.796875" defaultRowHeight="15"/>
  <cols>
    <col min="1" max="1" width="5.69921875" style="168" customWidth="1"/>
    <col min="2" max="2" width="23.09765625" style="168" customWidth="1"/>
    <col min="3" max="3" width="15.59765625" style="168" customWidth="1"/>
    <col min="4" max="4" width="15.5" style="168" customWidth="1"/>
    <col min="5" max="5" width="15" style="168" customWidth="1"/>
    <col min="6" max="6" width="12.69921875" style="168" customWidth="1"/>
    <col min="7" max="16384" width="9" style="168" customWidth="1"/>
  </cols>
  <sheetData>
    <row r="1" spans="1:6" ht="21" customHeight="1">
      <c r="A1" s="167" t="s">
        <v>599</v>
      </c>
      <c r="B1" s="167"/>
      <c r="C1" s="167"/>
      <c r="D1" s="167"/>
      <c r="E1" s="167"/>
      <c r="F1" s="167"/>
    </row>
    <row r="2" ht="21" customHeight="1">
      <c r="B2" s="169" t="s">
        <v>600</v>
      </c>
    </row>
    <row r="3" ht="21" customHeight="1">
      <c r="B3" s="169" t="s">
        <v>601</v>
      </c>
    </row>
    <row r="4" spans="1:6" s="175" customFormat="1" ht="21" customHeight="1">
      <c r="A4" s="170" t="s">
        <v>602</v>
      </c>
      <c r="B4" s="171" t="s">
        <v>22</v>
      </c>
      <c r="C4" s="172" t="s">
        <v>237</v>
      </c>
      <c r="D4" s="171" t="s">
        <v>237</v>
      </c>
      <c r="E4" s="173" t="s">
        <v>264</v>
      </c>
      <c r="F4" s="174"/>
    </row>
    <row r="5" spans="1:6" s="175" customFormat="1" ht="21" customHeight="1">
      <c r="A5" s="176"/>
      <c r="B5" s="177"/>
      <c r="C5" s="178" t="s">
        <v>603</v>
      </c>
      <c r="D5" s="177" t="s">
        <v>604</v>
      </c>
      <c r="E5" s="179" t="s">
        <v>605</v>
      </c>
      <c r="F5" s="179" t="s">
        <v>184</v>
      </c>
    </row>
    <row r="6" spans="1:6" ht="21" customHeight="1">
      <c r="A6" s="180">
        <v>1</v>
      </c>
      <c r="B6" s="180" t="s">
        <v>239</v>
      </c>
      <c r="C6" s="181">
        <v>5105489490</v>
      </c>
      <c r="D6" s="181">
        <v>5908710832</v>
      </c>
      <c r="E6" s="182">
        <f>C6-D6</f>
        <v>-803221342</v>
      </c>
      <c r="F6" s="183">
        <v>-0.1359</v>
      </c>
    </row>
    <row r="7" spans="1:6" ht="21" customHeight="1">
      <c r="A7" s="180">
        <v>2</v>
      </c>
      <c r="B7" s="180" t="s">
        <v>606</v>
      </c>
      <c r="C7" s="181">
        <v>3144546565</v>
      </c>
      <c r="D7" s="181">
        <v>3742607962</v>
      </c>
      <c r="E7" s="182">
        <f>C7-D7</f>
        <v>-598061397</v>
      </c>
      <c r="F7" s="183">
        <v>-0.1598</v>
      </c>
    </row>
    <row r="8" spans="1:6" ht="21" customHeight="1">
      <c r="A8" s="180">
        <v>3</v>
      </c>
      <c r="B8" s="180" t="s">
        <v>244</v>
      </c>
      <c r="C8" s="181">
        <f>C6-C7</f>
        <v>1960942925</v>
      </c>
      <c r="D8" s="181">
        <f>D6-D7</f>
        <v>2166102870</v>
      </c>
      <c r="E8" s="182">
        <f>C8-D8</f>
        <v>-205159945</v>
      </c>
      <c r="F8" s="183">
        <v>-0.0947</v>
      </c>
    </row>
    <row r="9" ht="21" customHeight="1"/>
    <row r="10" ht="21" customHeight="1">
      <c r="A10" s="184" t="s">
        <v>607</v>
      </c>
    </row>
    <row r="11" ht="21" customHeight="1">
      <c r="A11" s="168" t="s">
        <v>608</v>
      </c>
    </row>
    <row r="12" ht="21" customHeight="1">
      <c r="A12" s="168" t="s">
        <v>609</v>
      </c>
    </row>
    <row r="13" ht="21" customHeight="1">
      <c r="A13" s="168" t="s">
        <v>610</v>
      </c>
    </row>
    <row r="14" ht="21" customHeight="1">
      <c r="A14" s="168" t="s">
        <v>611</v>
      </c>
    </row>
    <row r="15" ht="21" customHeight="1">
      <c r="A15" s="168" t="s">
        <v>612</v>
      </c>
    </row>
    <row r="16" ht="21" customHeight="1">
      <c r="A16" s="168" t="s">
        <v>613</v>
      </c>
    </row>
    <row r="17" ht="21" customHeight="1">
      <c r="A17" s="168" t="s">
        <v>614</v>
      </c>
    </row>
    <row r="18" ht="21" customHeight="1">
      <c r="A18" s="168" t="s">
        <v>615</v>
      </c>
    </row>
  </sheetData>
  <mergeCells count="2">
    <mergeCell ref="A1:F1"/>
    <mergeCell ref="E4:F4"/>
  </mergeCells>
  <printOptions/>
  <pageMargins left="0.5" right="0.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94"/>
  <sheetViews>
    <sheetView zoomScale="75" zoomScaleNormal="75" workbookViewId="0" topLeftCell="A1">
      <selection activeCell="C31" sqref="C31"/>
    </sheetView>
  </sheetViews>
  <sheetFormatPr defaultColWidth="8.796875" defaultRowHeight="15"/>
  <cols>
    <col min="1" max="1" width="43.8984375" style="0" customWidth="1"/>
    <col min="2" max="2" width="14.59765625" style="0" bestFit="1" customWidth="1"/>
    <col min="3" max="3" width="14.59765625" style="10" bestFit="1" customWidth="1"/>
    <col min="4" max="5" width="13.59765625" style="0" bestFit="1" customWidth="1"/>
    <col min="6" max="6" width="14.59765625" style="0" bestFit="1" customWidth="1"/>
    <col min="7" max="7" width="14.3984375" style="0" customWidth="1"/>
  </cols>
  <sheetData>
    <row r="1" spans="1:7" ht="16.5">
      <c r="A1" s="17" t="s">
        <v>345</v>
      </c>
      <c r="C1"/>
      <c r="G1" s="2" t="s">
        <v>331</v>
      </c>
    </row>
    <row r="2" spans="1:7" ht="16.5">
      <c r="A2" s="17" t="s">
        <v>410</v>
      </c>
      <c r="C2"/>
      <c r="G2" s="2" t="s">
        <v>332</v>
      </c>
    </row>
    <row r="3" spans="1:7" ht="16.5">
      <c r="A3" s="17"/>
      <c r="B3" s="17"/>
      <c r="C3" s="17"/>
      <c r="D3" s="17"/>
      <c r="E3" s="17"/>
      <c r="F3" s="17"/>
      <c r="G3" s="2"/>
    </row>
    <row r="4" spans="1:7" ht="21">
      <c r="A4" s="155" t="s">
        <v>411</v>
      </c>
      <c r="B4" s="155"/>
      <c r="C4" s="155"/>
      <c r="D4" s="155"/>
      <c r="E4" s="155"/>
      <c r="F4" s="155"/>
      <c r="G4" s="155"/>
    </row>
    <row r="5" spans="1:7" ht="17.25">
      <c r="A5" s="153" t="s">
        <v>570</v>
      </c>
      <c r="B5" s="153"/>
      <c r="C5" s="153"/>
      <c r="D5" s="153"/>
      <c r="E5" s="153"/>
      <c r="F5" s="153"/>
      <c r="G5" s="153"/>
    </row>
    <row r="6" spans="1:7" ht="16.5">
      <c r="A6" s="17"/>
      <c r="B6" s="17"/>
      <c r="C6" s="17"/>
      <c r="D6" s="17"/>
      <c r="E6" s="17"/>
      <c r="F6" s="17"/>
      <c r="G6" s="19" t="s">
        <v>494</v>
      </c>
    </row>
    <row r="7" spans="1:7" ht="17.25">
      <c r="A7" s="20" t="s">
        <v>412</v>
      </c>
      <c r="B7" s="158" t="s">
        <v>413</v>
      </c>
      <c r="C7" s="159"/>
      <c r="D7" s="158" t="s">
        <v>414</v>
      </c>
      <c r="E7" s="159"/>
      <c r="F7" s="165" t="s">
        <v>415</v>
      </c>
      <c r="G7" s="166"/>
    </row>
    <row r="8" spans="1:7" ht="17.25">
      <c r="A8" s="130"/>
      <c r="B8" s="3" t="s">
        <v>416</v>
      </c>
      <c r="C8" s="131" t="s">
        <v>417</v>
      </c>
      <c r="D8" s="3" t="s">
        <v>416</v>
      </c>
      <c r="E8" s="3" t="s">
        <v>417</v>
      </c>
      <c r="F8" s="3" t="s">
        <v>416</v>
      </c>
      <c r="G8" s="3" t="s">
        <v>417</v>
      </c>
    </row>
    <row r="9" spans="1:7" ht="17.25">
      <c r="A9" s="132" t="s">
        <v>418</v>
      </c>
      <c r="B9" s="133">
        <f>SUM(B10)</f>
        <v>289859200</v>
      </c>
      <c r="C9" s="133"/>
      <c r="D9" s="133">
        <f>SUM(D10)</f>
        <v>6211176293</v>
      </c>
      <c r="E9" s="133">
        <f>SUM(E10)</f>
        <v>6324554293</v>
      </c>
      <c r="F9" s="133">
        <f>SUM(F10)</f>
        <v>176481200</v>
      </c>
      <c r="G9" s="133"/>
    </row>
    <row r="10" spans="1:7" ht="16.5">
      <c r="A10" s="134" t="s">
        <v>419</v>
      </c>
      <c r="B10" s="135">
        <v>289859200</v>
      </c>
      <c r="C10" s="135"/>
      <c r="D10" s="145">
        <v>6211176293</v>
      </c>
      <c r="E10" s="145">
        <v>6324554293</v>
      </c>
      <c r="F10" s="135">
        <f>B10+D10-E10</f>
        <v>176481200</v>
      </c>
      <c r="G10" s="135"/>
    </row>
    <row r="11" spans="1:7" ht="17.25">
      <c r="A11" s="132" t="s">
        <v>420</v>
      </c>
      <c r="B11" s="136">
        <f>SUM(B12)</f>
        <v>485137028</v>
      </c>
      <c r="C11" s="136"/>
      <c r="D11" s="136">
        <f>SUM(D12)</f>
        <v>6449965352</v>
      </c>
      <c r="E11" s="136">
        <f>SUM(E12)</f>
        <v>4940398855</v>
      </c>
      <c r="F11" s="136">
        <f>SUM(F12)</f>
        <v>1994703525</v>
      </c>
      <c r="G11" s="136"/>
    </row>
    <row r="12" spans="1:7" ht="16.5">
      <c r="A12" s="134" t="s">
        <v>421</v>
      </c>
      <c r="B12" s="135">
        <v>485137028</v>
      </c>
      <c r="C12" s="135"/>
      <c r="D12" s="145">
        <v>6449965352</v>
      </c>
      <c r="E12" s="145">
        <v>4940398855</v>
      </c>
      <c r="F12" s="135">
        <f>B12+D12-E12</f>
        <v>1994703525</v>
      </c>
      <c r="G12" s="135"/>
    </row>
    <row r="13" spans="1:7" ht="17.25">
      <c r="A13" s="132" t="s">
        <v>422</v>
      </c>
      <c r="B13" s="136">
        <f>SUM(B14)</f>
        <v>38400000000</v>
      </c>
      <c r="C13" s="136"/>
      <c r="D13" s="136">
        <f>SUM(D14)</f>
        <v>2000000000</v>
      </c>
      <c r="E13" s="136">
        <f>SUM(E14)</f>
        <v>1500000000</v>
      </c>
      <c r="F13" s="136">
        <f>SUM(F14)</f>
        <v>38900000000</v>
      </c>
      <c r="G13" s="136"/>
    </row>
    <row r="14" spans="1:7" ht="16.5">
      <c r="A14" s="134" t="s">
        <v>423</v>
      </c>
      <c r="B14" s="135">
        <v>38400000000</v>
      </c>
      <c r="C14" s="135"/>
      <c r="D14" s="145">
        <v>2000000000</v>
      </c>
      <c r="E14" s="145">
        <v>1500000000</v>
      </c>
      <c r="F14" s="135">
        <f>B14+D14-E14</f>
        <v>38900000000</v>
      </c>
      <c r="G14" s="135"/>
    </row>
    <row r="15" spans="1:7" s="33" customFormat="1" ht="17.25">
      <c r="A15" s="132" t="s">
        <v>424</v>
      </c>
      <c r="B15" s="136">
        <v>8078868</v>
      </c>
      <c r="C15" s="136"/>
      <c r="D15" s="136">
        <v>5163046666</v>
      </c>
      <c r="E15" s="136">
        <v>5169562618</v>
      </c>
      <c r="F15" s="136">
        <f>B15+D15-E15</f>
        <v>1562916</v>
      </c>
      <c r="G15" s="136"/>
    </row>
    <row r="16" spans="1:7" ht="17.25">
      <c r="A16" s="132" t="s">
        <v>425</v>
      </c>
      <c r="B16" s="136"/>
      <c r="C16" s="136"/>
      <c r="D16" s="136">
        <f>SUM(D17:D17)</f>
        <v>37355188</v>
      </c>
      <c r="E16" s="136">
        <f>SUM(E17:E17)</f>
        <v>37355188</v>
      </c>
      <c r="F16" s="136"/>
      <c r="G16" s="136"/>
    </row>
    <row r="17" spans="1:7" ht="16.5">
      <c r="A17" s="134" t="s">
        <v>496</v>
      </c>
      <c r="B17" s="135"/>
      <c r="C17" s="135"/>
      <c r="D17" s="145">
        <v>37355188</v>
      </c>
      <c r="E17" s="145">
        <v>37355188</v>
      </c>
      <c r="F17" s="135"/>
      <c r="G17" s="135"/>
    </row>
    <row r="18" spans="1:7" ht="17.25">
      <c r="A18" s="132" t="s">
        <v>426</v>
      </c>
      <c r="B18" s="136">
        <f>SUM(B19)</f>
        <v>143024332</v>
      </c>
      <c r="C18" s="136"/>
      <c r="D18" s="136">
        <f>SUM(D19)</f>
        <v>144592999</v>
      </c>
      <c r="E18" s="136">
        <f>SUM(E19)</f>
        <v>210295838</v>
      </c>
      <c r="F18" s="136">
        <f>SUM(F19)</f>
        <v>77321493</v>
      </c>
      <c r="G18" s="136"/>
    </row>
    <row r="19" spans="1:7" ht="16.5">
      <c r="A19" s="134" t="s">
        <v>427</v>
      </c>
      <c r="B19" s="135">
        <v>143024332</v>
      </c>
      <c r="C19" s="135"/>
      <c r="D19" s="145">
        <v>144592999</v>
      </c>
      <c r="E19" s="145">
        <v>210295838</v>
      </c>
      <c r="F19" s="135">
        <f>B19+D19-E19</f>
        <v>77321493</v>
      </c>
      <c r="G19" s="135"/>
    </row>
    <row r="20" spans="1:7" ht="17.25">
      <c r="A20" s="132" t="s">
        <v>428</v>
      </c>
      <c r="B20" s="136">
        <v>23518865</v>
      </c>
      <c r="C20" s="136"/>
      <c r="D20" s="136">
        <v>371287000</v>
      </c>
      <c r="E20" s="136">
        <v>376692865</v>
      </c>
      <c r="F20" s="136">
        <f>B20+D20-E20</f>
        <v>18113000</v>
      </c>
      <c r="G20" s="136"/>
    </row>
    <row r="21" spans="1:7" ht="17.25">
      <c r="A21" s="132" t="s">
        <v>429</v>
      </c>
      <c r="B21" s="136">
        <v>8200000</v>
      </c>
      <c r="C21" s="136"/>
      <c r="D21" s="136"/>
      <c r="E21" s="136">
        <v>4100000</v>
      </c>
      <c r="F21" s="136">
        <f>B21+D21-E21</f>
        <v>4100000</v>
      </c>
      <c r="G21" s="136"/>
    </row>
    <row r="22" spans="1:7" ht="17.25">
      <c r="A22" s="132" t="s">
        <v>430</v>
      </c>
      <c r="B22" s="136">
        <v>1475248779</v>
      </c>
      <c r="C22" s="136"/>
      <c r="D22" s="136">
        <v>69413325</v>
      </c>
      <c r="E22" s="136">
        <v>81027619</v>
      </c>
      <c r="F22" s="136">
        <f>B22+D22-E22</f>
        <v>1463634485</v>
      </c>
      <c r="G22" s="136"/>
    </row>
    <row r="23" spans="1:7" ht="17.25">
      <c r="A23" s="132" t="s">
        <v>431</v>
      </c>
      <c r="B23" s="136"/>
      <c r="C23" s="136"/>
      <c r="D23" s="136">
        <v>4950765</v>
      </c>
      <c r="E23" s="136">
        <v>4950765</v>
      </c>
      <c r="F23" s="136"/>
      <c r="G23" s="136"/>
    </row>
    <row r="24" spans="1:7" ht="17.25">
      <c r="A24" s="132" t="s">
        <v>432</v>
      </c>
      <c r="B24" s="136">
        <f>SUM(B25)</f>
        <v>2318315</v>
      </c>
      <c r="C24" s="136"/>
      <c r="D24" s="136"/>
      <c r="E24" s="136">
        <f>SUM(E25)</f>
        <v>727315</v>
      </c>
      <c r="F24" s="136">
        <f>SUM(F25)</f>
        <v>1591000</v>
      </c>
      <c r="G24" s="136"/>
    </row>
    <row r="25" spans="1:7" ht="16.5">
      <c r="A25" s="134" t="s">
        <v>433</v>
      </c>
      <c r="B25" s="135">
        <v>2318315</v>
      </c>
      <c r="C25" s="135"/>
      <c r="D25" s="145"/>
      <c r="E25" s="145">
        <v>727315</v>
      </c>
      <c r="F25" s="135">
        <f>B25+D25-E25</f>
        <v>1591000</v>
      </c>
      <c r="G25" s="135"/>
    </row>
    <row r="26" spans="1:7" ht="17.25">
      <c r="A26" s="132" t="s">
        <v>434</v>
      </c>
      <c r="B26" s="136">
        <f>SUM(B27:B32)</f>
        <v>59735421112</v>
      </c>
      <c r="C26" s="136"/>
      <c r="D26" s="136"/>
      <c r="E26" s="136"/>
      <c r="F26" s="136">
        <f>SUM(F27:F32)</f>
        <v>59735421112</v>
      </c>
      <c r="G26" s="136"/>
    </row>
    <row r="27" spans="1:7" ht="16.5">
      <c r="A27" s="134" t="s">
        <v>435</v>
      </c>
      <c r="B27" s="135">
        <v>12689734877</v>
      </c>
      <c r="C27" s="135"/>
      <c r="D27" s="145"/>
      <c r="E27" s="145"/>
      <c r="F27" s="135">
        <f aca="true" t="shared" si="0" ref="F27:F32">B27+D27-E27</f>
        <v>12689734877</v>
      </c>
      <c r="G27" s="135"/>
    </row>
    <row r="28" spans="1:7" ht="16.5">
      <c r="A28" s="134" t="s">
        <v>436</v>
      </c>
      <c r="B28" s="135">
        <v>45104295219</v>
      </c>
      <c r="C28" s="135"/>
      <c r="D28" s="145"/>
      <c r="E28" s="145"/>
      <c r="F28" s="135">
        <f t="shared" si="0"/>
        <v>45104295219</v>
      </c>
      <c r="G28" s="135"/>
    </row>
    <row r="29" spans="1:7" ht="16.5">
      <c r="A29" s="134" t="s">
        <v>437</v>
      </c>
      <c r="B29" s="135">
        <v>1144627898</v>
      </c>
      <c r="C29" s="135"/>
      <c r="D29" s="145"/>
      <c r="E29" s="145"/>
      <c r="F29" s="135">
        <f t="shared" si="0"/>
        <v>1144627898</v>
      </c>
      <c r="G29" s="135"/>
    </row>
    <row r="30" spans="1:7" ht="16.5">
      <c r="A30" s="134" t="s">
        <v>438</v>
      </c>
      <c r="B30" s="135">
        <v>722728754</v>
      </c>
      <c r="C30" s="135"/>
      <c r="D30" s="145"/>
      <c r="E30" s="145"/>
      <c r="F30" s="135">
        <f t="shared" si="0"/>
        <v>722728754</v>
      </c>
      <c r="G30" s="135"/>
    </row>
    <row r="31" spans="1:7" ht="16.5">
      <c r="A31" s="134" t="s">
        <v>497</v>
      </c>
      <c r="B31" s="135">
        <v>54083000</v>
      </c>
      <c r="C31" s="135"/>
      <c r="D31" s="145"/>
      <c r="E31" s="145"/>
      <c r="F31" s="135">
        <f t="shared" si="0"/>
        <v>54083000</v>
      </c>
      <c r="G31" s="135"/>
    </row>
    <row r="32" spans="1:7" ht="16.5">
      <c r="A32" s="134" t="s">
        <v>439</v>
      </c>
      <c r="B32" s="135">
        <v>19951364</v>
      </c>
      <c r="C32" s="135"/>
      <c r="D32" s="145"/>
      <c r="E32" s="145"/>
      <c r="F32" s="135">
        <f t="shared" si="0"/>
        <v>19951364</v>
      </c>
      <c r="G32" s="135"/>
    </row>
    <row r="33" spans="1:7" ht="17.25">
      <c r="A33" s="132" t="s">
        <v>440</v>
      </c>
      <c r="B33" s="136"/>
      <c r="C33" s="136">
        <f>SUM(C34)</f>
        <v>50416143654</v>
      </c>
      <c r="D33" s="136"/>
      <c r="E33" s="136">
        <f>SUM(E34)</f>
        <v>1076490438</v>
      </c>
      <c r="F33" s="136"/>
      <c r="G33" s="136">
        <f>SUM(G34)</f>
        <v>51492634092</v>
      </c>
    </row>
    <row r="34" spans="1:7" ht="16.5">
      <c r="A34" s="134" t="s">
        <v>441</v>
      </c>
      <c r="B34" s="135"/>
      <c r="C34" s="135">
        <v>50416143654</v>
      </c>
      <c r="D34" s="145"/>
      <c r="E34" s="145">
        <v>1076490438</v>
      </c>
      <c r="F34" s="135"/>
      <c r="G34" s="135">
        <f>C34+E34-D34</f>
        <v>51492634092</v>
      </c>
    </row>
    <row r="35" spans="1:7" ht="17.25">
      <c r="A35" s="132" t="s">
        <v>442</v>
      </c>
      <c r="B35" s="136">
        <f>SUM(B36:B37)</f>
        <v>2178600000</v>
      </c>
      <c r="C35" s="136"/>
      <c r="D35" s="136"/>
      <c r="E35" s="136">
        <f>SUM(E36:E37)</f>
        <v>60000000</v>
      </c>
      <c r="F35" s="136">
        <f>SUM(F36:F37)</f>
        <v>2118600000</v>
      </c>
      <c r="G35" s="136"/>
    </row>
    <row r="36" spans="1:7" ht="16.5">
      <c r="A36" s="134" t="s">
        <v>443</v>
      </c>
      <c r="B36" s="135">
        <v>1868600000</v>
      </c>
      <c r="C36" s="135"/>
      <c r="D36" s="145"/>
      <c r="E36" s="145"/>
      <c r="F36" s="135">
        <f>B36+D36-E36</f>
        <v>1868600000</v>
      </c>
      <c r="G36" s="135"/>
    </row>
    <row r="37" spans="1:7" ht="16.5">
      <c r="A37" s="134" t="s">
        <v>444</v>
      </c>
      <c r="B37" s="135">
        <v>310000000</v>
      </c>
      <c r="C37" s="135"/>
      <c r="D37" s="145"/>
      <c r="E37" s="145">
        <v>60000000</v>
      </c>
      <c r="F37" s="135">
        <f>B37+D37-E37</f>
        <v>250000000</v>
      </c>
      <c r="G37" s="135"/>
    </row>
    <row r="38" spans="1:7" ht="17.25">
      <c r="A38" s="132" t="s">
        <v>445</v>
      </c>
      <c r="B38" s="136">
        <f>SUM(B39:B39)</f>
        <v>130405267</v>
      </c>
      <c r="C38" s="136"/>
      <c r="D38" s="136"/>
      <c r="E38" s="136"/>
      <c r="F38" s="136">
        <f>SUM(F39:F39)</f>
        <v>130405267</v>
      </c>
      <c r="G38" s="136"/>
    </row>
    <row r="39" spans="1:7" ht="16.5">
      <c r="A39" s="134" t="s">
        <v>446</v>
      </c>
      <c r="B39" s="135">
        <v>130405267</v>
      </c>
      <c r="C39" s="135"/>
      <c r="D39" s="145"/>
      <c r="E39" s="145"/>
      <c r="F39" s="135">
        <f>B39+D39-E39</f>
        <v>130405267</v>
      </c>
      <c r="G39" s="135"/>
    </row>
    <row r="40" spans="1:7" ht="17.25">
      <c r="A40" s="132" t="s">
        <v>447</v>
      </c>
      <c r="B40" s="136">
        <v>612262001</v>
      </c>
      <c r="C40" s="136"/>
      <c r="D40" s="136">
        <v>4950765</v>
      </c>
      <c r="E40" s="136">
        <v>56485970</v>
      </c>
      <c r="F40" s="136">
        <f>B40+D40-E40</f>
        <v>560726796</v>
      </c>
      <c r="G40" s="136"/>
    </row>
    <row r="41" spans="1:7" ht="17.25">
      <c r="A41" s="132" t="s">
        <v>448</v>
      </c>
      <c r="B41" s="136">
        <v>284870000</v>
      </c>
      <c r="C41" s="136">
        <v>72380000</v>
      </c>
      <c r="D41" s="136">
        <v>553202597</v>
      </c>
      <c r="E41" s="136">
        <v>584782597</v>
      </c>
      <c r="F41" s="136">
        <v>278490000</v>
      </c>
      <c r="G41" s="136">
        <v>97580000</v>
      </c>
    </row>
    <row r="42" spans="1:7" ht="17.25">
      <c r="A42" s="132" t="s">
        <v>449</v>
      </c>
      <c r="B42" s="136">
        <f aca="true" t="shared" si="1" ref="B42:G42">SUM(B43:B47)</f>
        <v>9766859</v>
      </c>
      <c r="C42" s="136">
        <f t="shared" si="1"/>
        <v>1252718546</v>
      </c>
      <c r="D42" s="136">
        <f t="shared" si="1"/>
        <v>229237909</v>
      </c>
      <c r="E42" s="136">
        <f t="shared" si="1"/>
        <v>541755889</v>
      </c>
      <c r="F42" s="4">
        <f t="shared" si="1"/>
        <v>9766859</v>
      </c>
      <c r="G42" s="136">
        <f t="shared" si="1"/>
        <v>1565236526</v>
      </c>
    </row>
    <row r="43" spans="1:7" ht="16.5">
      <c r="A43" s="134" t="s">
        <v>450</v>
      </c>
      <c r="B43" s="135"/>
      <c r="C43" s="140">
        <v>69437979</v>
      </c>
      <c r="D43" s="145">
        <v>221999501</v>
      </c>
      <c r="E43" s="145">
        <v>261853472</v>
      </c>
      <c r="F43" s="135"/>
      <c r="G43" s="135">
        <f>C43+E43-D43</f>
        <v>109291950</v>
      </c>
    </row>
    <row r="44" spans="1:7" ht="16.5">
      <c r="A44" s="134" t="s">
        <v>451</v>
      </c>
      <c r="B44" s="135"/>
      <c r="C44" s="135">
        <v>1178520567</v>
      </c>
      <c r="D44" s="145"/>
      <c r="E44" s="145">
        <v>274532009</v>
      </c>
      <c r="F44" s="135"/>
      <c r="G44" s="135">
        <f>C44+E44-D44</f>
        <v>1453052576</v>
      </c>
    </row>
    <row r="45" spans="1:7" ht="16.5">
      <c r="A45" s="134" t="s">
        <v>586</v>
      </c>
      <c r="B45" s="135">
        <v>9766859</v>
      </c>
      <c r="C45" s="140"/>
      <c r="D45" s="145"/>
      <c r="E45" s="145"/>
      <c r="F45" s="135">
        <v>9766859</v>
      </c>
      <c r="G45" s="140"/>
    </row>
    <row r="46" spans="1:7" ht="16.5">
      <c r="A46" s="134" t="s">
        <v>452</v>
      </c>
      <c r="B46" s="135"/>
      <c r="C46" s="135"/>
      <c r="D46" s="145">
        <v>2478408</v>
      </c>
      <c r="E46" s="145">
        <v>2478408</v>
      </c>
      <c r="F46" s="135"/>
      <c r="G46" s="135"/>
    </row>
    <row r="47" spans="1:7" ht="16.5">
      <c r="A47" s="134" t="s">
        <v>453</v>
      </c>
      <c r="B47" s="135"/>
      <c r="C47" s="135">
        <v>4760000</v>
      </c>
      <c r="D47" s="135">
        <v>4760000</v>
      </c>
      <c r="E47" s="145">
        <v>2892000</v>
      </c>
      <c r="F47" s="140"/>
      <c r="G47" s="135">
        <f>C47+E47-D47</f>
        <v>2892000</v>
      </c>
    </row>
    <row r="48" spans="1:7" ht="17.25">
      <c r="A48" s="132" t="s">
        <v>454</v>
      </c>
      <c r="B48" s="136"/>
      <c r="C48" s="136">
        <f>SUM(C49)</f>
        <v>1392371919</v>
      </c>
      <c r="D48" s="136">
        <f>SUM(D49)</f>
        <v>1083942843</v>
      </c>
      <c r="E48" s="136">
        <f>SUM(E49)</f>
        <v>1100900000</v>
      </c>
      <c r="F48" s="136"/>
      <c r="G48" s="136">
        <f>SUM(G49)</f>
        <v>1409329076</v>
      </c>
    </row>
    <row r="49" spans="1:7" ht="16.5">
      <c r="A49" s="134" t="s">
        <v>455</v>
      </c>
      <c r="B49" s="135"/>
      <c r="C49" s="135">
        <v>1392371919</v>
      </c>
      <c r="D49" s="145">
        <v>1083942843</v>
      </c>
      <c r="E49" s="145">
        <v>1100900000</v>
      </c>
      <c r="F49" s="135"/>
      <c r="G49" s="135">
        <f>C49+E49-D49</f>
        <v>1409329076</v>
      </c>
    </row>
    <row r="50" spans="1:7" ht="17.25">
      <c r="A50" s="132" t="s">
        <v>456</v>
      </c>
      <c r="B50" s="136"/>
      <c r="C50" s="136">
        <f>SUM(C51:C55)</f>
        <v>19448635</v>
      </c>
      <c r="D50" s="136">
        <f>SUM(D51:D55)</f>
        <v>76128280</v>
      </c>
      <c r="E50" s="136">
        <f>SUM(E51:E55)</f>
        <v>148162916</v>
      </c>
      <c r="F50" s="136"/>
      <c r="G50" s="136">
        <f>SUM(G51:G55)</f>
        <v>91483271</v>
      </c>
    </row>
    <row r="51" spans="1:7" ht="16.5">
      <c r="A51" s="134" t="s">
        <v>457</v>
      </c>
      <c r="B51" s="135"/>
      <c r="C51" s="135"/>
      <c r="D51" s="145"/>
      <c r="E51" s="145">
        <v>22000000</v>
      </c>
      <c r="F51" s="135"/>
      <c r="G51" s="135">
        <f>C51+E51-D51</f>
        <v>22000000</v>
      </c>
    </row>
    <row r="52" spans="1:7" ht="16.5">
      <c r="A52" s="134" t="s">
        <v>458</v>
      </c>
      <c r="B52" s="135"/>
      <c r="C52" s="135"/>
      <c r="D52" s="145">
        <v>65478900</v>
      </c>
      <c r="E52" s="145">
        <v>65478900</v>
      </c>
      <c r="F52" s="135"/>
      <c r="G52" s="135"/>
    </row>
    <row r="53" spans="1:7" ht="16.5">
      <c r="A53" s="134" t="s">
        <v>459</v>
      </c>
      <c r="B53" s="135"/>
      <c r="C53" s="135"/>
      <c r="D53" s="145">
        <v>9844380</v>
      </c>
      <c r="E53" s="145">
        <v>9844380</v>
      </c>
      <c r="F53" s="135"/>
      <c r="G53" s="135"/>
    </row>
    <row r="54" spans="1:7" ht="16.5">
      <c r="A54" s="134" t="s">
        <v>460</v>
      </c>
      <c r="B54" s="135"/>
      <c r="C54" s="135">
        <v>11363635</v>
      </c>
      <c r="D54" s="145"/>
      <c r="E54" s="145">
        <v>49863636</v>
      </c>
      <c r="F54" s="135"/>
      <c r="G54" s="135">
        <f>C54+E54-D54</f>
        <v>61227271</v>
      </c>
    </row>
    <row r="55" spans="1:7" ht="16.5">
      <c r="A55" s="134" t="s">
        <v>461</v>
      </c>
      <c r="B55" s="135"/>
      <c r="C55" s="135">
        <v>8085000</v>
      </c>
      <c r="D55" s="145">
        <v>805000</v>
      </c>
      <c r="E55" s="145">
        <v>976000</v>
      </c>
      <c r="F55" s="135"/>
      <c r="G55" s="135">
        <f>C55+E55-D55</f>
        <v>8256000</v>
      </c>
    </row>
    <row r="56" spans="1:7" s="33" customFormat="1" ht="17.25">
      <c r="A56" s="132" t="s">
        <v>462</v>
      </c>
      <c r="B56" s="136"/>
      <c r="C56" s="136">
        <v>4888443604</v>
      </c>
      <c r="D56" s="4"/>
      <c r="E56" s="136"/>
      <c r="F56" s="136"/>
      <c r="G56" s="136">
        <f>C56+E56-D56</f>
        <v>4888443604</v>
      </c>
    </row>
    <row r="57" spans="1:7" ht="17.25">
      <c r="A57" s="132" t="s">
        <v>463</v>
      </c>
      <c r="B57" s="136"/>
      <c r="C57" s="136">
        <v>212123658</v>
      </c>
      <c r="D57" s="136"/>
      <c r="E57" s="136"/>
      <c r="F57" s="136"/>
      <c r="G57" s="136">
        <f>C57+E57-D57</f>
        <v>212123658</v>
      </c>
    </row>
    <row r="58" spans="1:7" ht="17.25">
      <c r="A58" s="132" t="s">
        <v>464</v>
      </c>
      <c r="B58" s="136"/>
      <c r="C58" s="136">
        <f>SUM(C59)</f>
        <v>15985000000</v>
      </c>
      <c r="D58" s="145"/>
      <c r="E58" s="145"/>
      <c r="F58" s="136"/>
      <c r="G58" s="136">
        <f>SUM(G59)</f>
        <v>15985000000</v>
      </c>
    </row>
    <row r="59" spans="1:7" ht="16.5">
      <c r="A59" s="134" t="s">
        <v>465</v>
      </c>
      <c r="B59" s="135"/>
      <c r="C59" s="135">
        <v>15985000000</v>
      </c>
      <c r="D59" s="145"/>
      <c r="E59" s="145"/>
      <c r="F59" s="135"/>
      <c r="G59" s="135">
        <f>C59+E59-D59</f>
        <v>15985000000</v>
      </c>
    </row>
    <row r="60" spans="1:7" ht="17.25">
      <c r="A60" s="132" t="s">
        <v>466</v>
      </c>
      <c r="B60" s="136"/>
      <c r="C60" s="136">
        <v>15331704814</v>
      </c>
      <c r="D60" s="145"/>
      <c r="E60" s="136"/>
      <c r="F60" s="136"/>
      <c r="G60" s="136">
        <f>C60+E60-D60</f>
        <v>15331704814</v>
      </c>
    </row>
    <row r="61" spans="1:7" ht="17.25">
      <c r="A61" s="132" t="s">
        <v>467</v>
      </c>
      <c r="B61" s="136"/>
      <c r="C61" s="136">
        <v>1943780300</v>
      </c>
      <c r="D61" s="145"/>
      <c r="E61" s="136"/>
      <c r="F61" s="136"/>
      <c r="G61" s="136">
        <f>C61+E61-D61</f>
        <v>1943780300</v>
      </c>
    </row>
    <row r="62" spans="1:7" ht="17.25">
      <c r="A62" s="132" t="s">
        <v>468</v>
      </c>
      <c r="B62" s="136"/>
      <c r="C62" s="136">
        <f>SUM(C63:C64)</f>
        <v>11594371481</v>
      </c>
      <c r="D62" s="136">
        <f>SUM(D63:D64)</f>
        <v>1571500000</v>
      </c>
      <c r="E62" s="4">
        <f>SUM(E63:E64)</f>
        <v>1686410916</v>
      </c>
      <c r="F62" s="136"/>
      <c r="G62" s="136">
        <f>SUM(G63:G64)</f>
        <v>11709282397</v>
      </c>
    </row>
    <row r="63" spans="1:7" ht="16.5">
      <c r="A63" s="134" t="s">
        <v>469</v>
      </c>
      <c r="B63" s="135"/>
      <c r="C63" s="135"/>
      <c r="D63" s="135"/>
      <c r="E63" s="7"/>
      <c r="F63" s="135"/>
      <c r="G63" s="135"/>
    </row>
    <row r="64" spans="1:7" ht="16.5">
      <c r="A64" s="134" t="s">
        <v>470</v>
      </c>
      <c r="B64" s="135"/>
      <c r="C64" s="135">
        <v>11594371481</v>
      </c>
      <c r="D64" s="145">
        <v>1571500000</v>
      </c>
      <c r="E64" s="145">
        <v>1686410916</v>
      </c>
      <c r="F64" s="135"/>
      <c r="G64" s="135">
        <f>C64+E64-D64</f>
        <v>11709282397</v>
      </c>
    </row>
    <row r="65" spans="1:7" ht="17.25">
      <c r="A65" s="132" t="s">
        <v>471</v>
      </c>
      <c r="B65" s="136"/>
      <c r="C65" s="136">
        <f>SUM(C66:C67)</f>
        <v>678224015</v>
      </c>
      <c r="D65" s="136">
        <f>SUM(D66:D67)</f>
        <v>212904100</v>
      </c>
      <c r="E65" s="136">
        <f>SUM(E66:E67)</f>
        <v>279000000</v>
      </c>
      <c r="F65" s="136"/>
      <c r="G65" s="136">
        <f>SUM(G66:G67)</f>
        <v>744319915</v>
      </c>
    </row>
    <row r="66" spans="1:7" ht="16.5">
      <c r="A66" s="134" t="s">
        <v>472</v>
      </c>
      <c r="B66" s="135"/>
      <c r="C66" s="135">
        <v>238249040</v>
      </c>
      <c r="D66" s="145"/>
      <c r="E66" s="7">
        <v>-13750000</v>
      </c>
      <c r="F66" s="135"/>
      <c r="G66" s="135">
        <f>C66+E66-D66</f>
        <v>224499040</v>
      </c>
    </row>
    <row r="67" spans="1:7" ht="16.5">
      <c r="A67" s="134" t="s">
        <v>473</v>
      </c>
      <c r="B67" s="135"/>
      <c r="C67" s="135">
        <v>439974975</v>
      </c>
      <c r="D67" s="145">
        <v>212904100</v>
      </c>
      <c r="E67" s="145">
        <v>292750000</v>
      </c>
      <c r="F67" s="135"/>
      <c r="G67" s="135">
        <f>C67+E67-D67</f>
        <v>519820875</v>
      </c>
    </row>
    <row r="68" spans="1:7" s="33" customFormat="1" ht="17.25">
      <c r="A68" s="132" t="s">
        <v>498</v>
      </c>
      <c r="B68" s="136"/>
      <c r="C68" s="136"/>
      <c r="D68" s="136">
        <f>SUM(D69:D70)</f>
        <v>4968789223</v>
      </c>
      <c r="E68" s="136">
        <f>SUM(E69:E70)</f>
        <v>4968789223</v>
      </c>
      <c r="F68" s="136"/>
      <c r="G68" s="136"/>
    </row>
    <row r="69" spans="1:7" ht="16.5">
      <c r="A69" s="134" t="s">
        <v>474</v>
      </c>
      <c r="B69" s="135"/>
      <c r="C69" s="135"/>
      <c r="D69" s="145">
        <v>727296</v>
      </c>
      <c r="E69" s="145">
        <v>727296</v>
      </c>
      <c r="F69" s="135"/>
      <c r="G69" s="135"/>
    </row>
    <row r="70" spans="1:7" ht="16.5">
      <c r="A70" s="134" t="s">
        <v>475</v>
      </c>
      <c r="B70" s="135"/>
      <c r="C70" s="135"/>
      <c r="D70" s="145">
        <v>4968061927</v>
      </c>
      <c r="E70" s="145">
        <v>4968061927</v>
      </c>
      <c r="F70" s="135"/>
      <c r="G70" s="135"/>
    </row>
    <row r="71" spans="1:7" s="33" customFormat="1" ht="17.25">
      <c r="A71" s="132" t="s">
        <v>476</v>
      </c>
      <c r="B71" s="136"/>
      <c r="C71" s="136"/>
      <c r="D71" s="136">
        <v>111742033</v>
      </c>
      <c r="E71" s="136">
        <v>111742033</v>
      </c>
      <c r="F71" s="136"/>
      <c r="G71" s="136"/>
    </row>
    <row r="72" spans="1:7" s="33" customFormat="1" ht="17.25">
      <c r="A72" s="132" t="s">
        <v>477</v>
      </c>
      <c r="B72" s="136"/>
      <c r="C72" s="136"/>
      <c r="D72" s="136">
        <v>1242823432</v>
      </c>
      <c r="E72" s="136">
        <v>1242823432</v>
      </c>
      <c r="F72" s="136"/>
      <c r="G72" s="136"/>
    </row>
    <row r="73" spans="1:7" s="33" customFormat="1" ht="17.25">
      <c r="A73" s="132" t="s">
        <v>501</v>
      </c>
      <c r="B73" s="136"/>
      <c r="C73" s="136"/>
      <c r="D73" s="136">
        <v>87448825</v>
      </c>
      <c r="E73" s="136">
        <v>87448825</v>
      </c>
      <c r="F73" s="136"/>
      <c r="G73" s="136"/>
    </row>
    <row r="74" spans="1:7" s="33" customFormat="1" ht="17.25">
      <c r="A74" s="132" t="s">
        <v>478</v>
      </c>
      <c r="B74" s="136"/>
      <c r="C74" s="136"/>
      <c r="D74" s="136">
        <f>SUM(D75:D79)</f>
        <v>1178610384</v>
      </c>
      <c r="E74" s="136">
        <f>SUM(E75:E79)</f>
        <v>1178610384</v>
      </c>
      <c r="F74" s="136"/>
      <c r="G74" s="136"/>
    </row>
    <row r="75" spans="1:7" ht="16.5">
      <c r="A75" s="134" t="s">
        <v>479</v>
      </c>
      <c r="B75" s="135"/>
      <c r="C75" s="135"/>
      <c r="D75" s="145">
        <v>910091458</v>
      </c>
      <c r="E75" s="145">
        <v>910091458</v>
      </c>
      <c r="F75" s="135"/>
      <c r="G75" s="135"/>
    </row>
    <row r="76" spans="1:7" ht="16.5">
      <c r="A76" s="134" t="s">
        <v>480</v>
      </c>
      <c r="B76" s="135"/>
      <c r="C76" s="135"/>
      <c r="D76" s="145">
        <v>47215760</v>
      </c>
      <c r="E76" s="145">
        <v>47215760</v>
      </c>
      <c r="F76" s="135"/>
      <c r="G76" s="135"/>
    </row>
    <row r="77" spans="1:7" ht="16.5">
      <c r="A77" s="134" t="s">
        <v>481</v>
      </c>
      <c r="B77" s="135"/>
      <c r="C77" s="135"/>
      <c r="D77" s="145">
        <v>16869098</v>
      </c>
      <c r="E77" s="145">
        <v>16869098</v>
      </c>
      <c r="F77" s="135"/>
      <c r="G77" s="135"/>
    </row>
    <row r="78" spans="1:7" ht="16.5">
      <c r="A78" s="134" t="s">
        <v>482</v>
      </c>
      <c r="B78" s="135"/>
      <c r="C78" s="135"/>
      <c r="D78" s="145">
        <v>124711407</v>
      </c>
      <c r="E78" s="145">
        <v>124711407</v>
      </c>
      <c r="F78" s="135"/>
      <c r="G78" s="135"/>
    </row>
    <row r="79" spans="1:7" ht="16.5">
      <c r="A79" s="134" t="s">
        <v>483</v>
      </c>
      <c r="B79" s="135"/>
      <c r="C79" s="135"/>
      <c r="D79" s="145">
        <v>79722661</v>
      </c>
      <c r="E79" s="145">
        <v>79722661</v>
      </c>
      <c r="F79" s="135"/>
      <c r="G79" s="135"/>
    </row>
    <row r="80" spans="1:7" ht="17.25">
      <c r="A80" s="132" t="s">
        <v>484</v>
      </c>
      <c r="B80" s="136"/>
      <c r="C80" s="136"/>
      <c r="D80" s="136">
        <f>SUM(D81:D86)</f>
        <v>637981236</v>
      </c>
      <c r="E80" s="136">
        <f>SUM(E81:E86)</f>
        <v>637981236</v>
      </c>
      <c r="F80" s="136"/>
      <c r="G80" s="136"/>
    </row>
    <row r="81" spans="1:7" ht="16.5">
      <c r="A81" s="134" t="s">
        <v>485</v>
      </c>
      <c r="B81" s="135"/>
      <c r="C81" s="135"/>
      <c r="D81" s="145">
        <v>473922255</v>
      </c>
      <c r="E81" s="145">
        <v>473922255</v>
      </c>
      <c r="F81" s="135"/>
      <c r="G81" s="135"/>
    </row>
    <row r="82" spans="1:7" ht="16.5">
      <c r="A82" s="134" t="s">
        <v>486</v>
      </c>
      <c r="B82" s="135"/>
      <c r="C82" s="135"/>
      <c r="D82" s="145">
        <v>3249973</v>
      </c>
      <c r="E82" s="145">
        <v>3249973</v>
      </c>
      <c r="F82" s="135"/>
      <c r="G82" s="135"/>
    </row>
    <row r="83" spans="1:7" ht="16.5">
      <c r="A83" s="134" t="s">
        <v>487</v>
      </c>
      <c r="B83" s="135"/>
      <c r="C83" s="135"/>
      <c r="D83" s="145">
        <v>10421431</v>
      </c>
      <c r="E83" s="145">
        <v>10421431</v>
      </c>
      <c r="F83" s="135"/>
      <c r="G83" s="135"/>
    </row>
    <row r="84" spans="1:7" ht="16.5">
      <c r="A84" s="134" t="s">
        <v>488</v>
      </c>
      <c r="B84" s="135"/>
      <c r="C84" s="135"/>
      <c r="D84" s="145">
        <v>2478408</v>
      </c>
      <c r="E84" s="145">
        <v>2478408</v>
      </c>
      <c r="F84" s="135"/>
      <c r="G84" s="135"/>
    </row>
    <row r="85" spans="1:7" ht="16.5">
      <c r="A85" s="134" t="s">
        <v>489</v>
      </c>
      <c r="B85" s="135"/>
      <c r="C85" s="135"/>
      <c r="D85" s="145">
        <v>62641182</v>
      </c>
      <c r="E85" s="145">
        <v>62641182</v>
      </c>
      <c r="F85" s="135"/>
      <c r="G85" s="135"/>
    </row>
    <row r="86" spans="1:7" ht="16.5">
      <c r="A86" s="134" t="s">
        <v>490</v>
      </c>
      <c r="B86" s="135"/>
      <c r="C86" s="135"/>
      <c r="D86" s="145">
        <v>85267987</v>
      </c>
      <c r="E86" s="145">
        <v>85267987</v>
      </c>
      <c r="F86" s="135"/>
      <c r="G86" s="135"/>
    </row>
    <row r="87" spans="1:7" s="33" customFormat="1" ht="17.25">
      <c r="A87" s="132" t="s">
        <v>491</v>
      </c>
      <c r="B87" s="136"/>
      <c r="C87" s="136"/>
      <c r="D87" s="136">
        <v>24958234</v>
      </c>
      <c r="E87" s="136">
        <v>24958234</v>
      </c>
      <c r="F87" s="136"/>
      <c r="G87" s="136"/>
    </row>
    <row r="88" spans="1:7" ht="17.25">
      <c r="A88" s="132" t="s">
        <v>499</v>
      </c>
      <c r="B88" s="136"/>
      <c r="C88" s="136"/>
      <c r="D88" s="136">
        <f>SUM(D89)</f>
        <v>274532009</v>
      </c>
      <c r="E88" s="136">
        <f>SUM(E89)</f>
        <v>274532009</v>
      </c>
      <c r="F88" s="136"/>
      <c r="G88" s="136"/>
    </row>
    <row r="89" spans="1:7" s="139" customFormat="1" ht="16.5">
      <c r="A89" s="134" t="s">
        <v>500</v>
      </c>
      <c r="B89" s="135"/>
      <c r="C89" s="135"/>
      <c r="D89" s="145">
        <v>274532009</v>
      </c>
      <c r="E89" s="145">
        <v>274532009</v>
      </c>
      <c r="F89" s="138"/>
      <c r="G89" s="138"/>
    </row>
    <row r="90" spans="1:7" s="33" customFormat="1" ht="17.25">
      <c r="A90" s="132" t="s">
        <v>492</v>
      </c>
      <c r="B90" s="136"/>
      <c r="C90" s="136"/>
      <c r="D90" s="136">
        <v>5380021499</v>
      </c>
      <c r="E90" s="136">
        <v>5380021499</v>
      </c>
      <c r="F90" s="136"/>
      <c r="G90" s="136"/>
    </row>
    <row r="91" spans="1:7" ht="17.25">
      <c r="A91" s="137" t="s">
        <v>493</v>
      </c>
      <c r="B91" s="136">
        <f aca="true" t="shared" si="2" ref="B91:G91">B9+B11+B13+B15+B18+B20+B21+B22+B23+B24+B26+B33+B35+B38+B40+B41+B42+B48+B50+B56+B57+B58+B60+B61+B62+B65+B68+B71+B72+B73+B74+B80+B87+B88+B90</f>
        <v>103786710626</v>
      </c>
      <c r="C91" s="136">
        <f t="shared" si="2"/>
        <v>103786710626</v>
      </c>
      <c r="D91" s="136">
        <f t="shared" si="2"/>
        <v>38053205769</v>
      </c>
      <c r="E91" s="136">
        <f t="shared" si="2"/>
        <v>38053205769</v>
      </c>
      <c r="F91" s="136">
        <f t="shared" si="2"/>
        <v>105470917653</v>
      </c>
      <c r="G91" s="136">
        <f t="shared" si="2"/>
        <v>105470917653</v>
      </c>
    </row>
    <row r="92" ht="16.5">
      <c r="C92"/>
    </row>
    <row r="93" spans="3:7" ht="16.5">
      <c r="C93"/>
      <c r="D93" s="156" t="s">
        <v>577</v>
      </c>
      <c r="E93" s="156"/>
      <c r="F93" s="156"/>
      <c r="G93" s="156"/>
    </row>
    <row r="94" spans="1:7" ht="17.25">
      <c r="A94" s="153" t="s">
        <v>495</v>
      </c>
      <c r="B94" s="153"/>
      <c r="C94" s="153"/>
      <c r="D94" s="153"/>
      <c r="E94" s="153"/>
      <c r="F94" s="153"/>
      <c r="G94" s="153"/>
    </row>
  </sheetData>
  <mergeCells count="7">
    <mergeCell ref="A94:G94"/>
    <mergeCell ref="D93:G93"/>
    <mergeCell ref="A4:G4"/>
    <mergeCell ref="A5:G5"/>
    <mergeCell ref="B7:C7"/>
    <mergeCell ref="D7:E7"/>
    <mergeCell ref="F7:G7"/>
  </mergeCells>
  <printOptions/>
  <pageMargins left="0.5" right="0" top="0.5" bottom="0.5" header="0.25" footer="0.18"/>
  <pageSetup horizontalDpi="600" verticalDpi="600" orientation="landscape" paperSize="9" r:id="rId1"/>
  <headerFooter alignWithMargins="0">
    <oddFooter>&amp;RTrang &amp;P</oddFooter>
  </headerFooter>
</worksheet>
</file>

<file path=xl/worksheets/sheet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c r="C1"/>
    </row>
    <row r="2" ht="17.25" thickBot="1">
      <c r="A2"/>
    </row>
    <row r="3" spans="1:3" ht="17.25" thickBot="1">
      <c r="A3"/>
      <c r="C3"/>
    </row>
    <row r="4" spans="1:3" ht="16.5">
      <c r="A4"/>
      <c r="C4"/>
    </row>
    <row r="5" ht="16.5">
      <c r="C5"/>
    </row>
    <row r="6" ht="17.25" thickBot="1">
      <c r="C6"/>
    </row>
    <row r="7" spans="1:3" ht="16.5">
      <c r="A7"/>
      <c r="C7"/>
    </row>
    <row r="8" spans="1:3" ht="16.5">
      <c r="A8"/>
      <c r="C8"/>
    </row>
    <row r="9" spans="1:3" ht="16.5">
      <c r="A9"/>
      <c r="C9"/>
    </row>
    <row r="10" spans="1:3" ht="16.5">
      <c r="A10"/>
      <c r="C10"/>
    </row>
    <row r="11" spans="1:3" ht="17.25" thickBot="1">
      <c r="A11"/>
      <c r="C11"/>
    </row>
    <row r="12" ht="16.5">
      <c r="C12"/>
    </row>
    <row r="13" ht="17.25" thickBot="1">
      <c r="C13"/>
    </row>
    <row r="14" spans="1:3" ht="17.25" thickBot="1">
      <c r="A14"/>
      <c r="C14"/>
    </row>
    <row r="15" ht="16.5">
      <c r="A15"/>
    </row>
    <row r="16" ht="17.25" thickBot="1">
      <c r="A16"/>
    </row>
    <row r="17" spans="1:3" ht="17.25" thickBot="1">
      <c r="A17"/>
      <c r="C17"/>
    </row>
    <row r="18" ht="16.5">
      <c r="C18"/>
    </row>
    <row r="19" ht="16.5">
      <c r="C19"/>
    </row>
    <row r="20" spans="1:3" ht="16.5">
      <c r="A20"/>
      <c r="C20"/>
    </row>
    <row r="21" spans="1:3" ht="16.5">
      <c r="A21"/>
      <c r="C21"/>
    </row>
    <row r="22" spans="1:3" ht="16.5">
      <c r="A22"/>
      <c r="C22"/>
    </row>
    <row r="23" spans="1:3" ht="16.5">
      <c r="A23"/>
      <c r="C23"/>
    </row>
    <row r="24" ht="16.5">
      <c r="A24"/>
    </row>
    <row r="25" ht="16.5">
      <c r="A25"/>
    </row>
    <row r="26" spans="1:3" ht="17.25" thickBot="1">
      <c r="A26"/>
      <c r="C26"/>
    </row>
    <row r="27" spans="1:3" ht="16.5">
      <c r="A27"/>
      <c r="C27"/>
    </row>
    <row r="28" spans="1:3" ht="16.5">
      <c r="A28"/>
      <c r="C28"/>
    </row>
    <row r="29" spans="1:3" ht="16.5">
      <c r="A29"/>
      <c r="C29"/>
    </row>
    <row r="30" spans="1:3" ht="16.5">
      <c r="A30"/>
      <c r="C30"/>
    </row>
    <row r="31" spans="1:3" ht="16.5">
      <c r="A31"/>
      <c r="C31"/>
    </row>
    <row r="32" spans="1:3" ht="16.5">
      <c r="A32"/>
      <c r="C32"/>
    </row>
    <row r="33" spans="1:3" ht="16.5">
      <c r="A33"/>
      <c r="C33"/>
    </row>
    <row r="34" spans="1:3" ht="16.5">
      <c r="A34"/>
      <c r="C34"/>
    </row>
    <row r="35" spans="1:3" ht="16.5">
      <c r="A35"/>
      <c r="C35"/>
    </row>
    <row r="36" spans="1:3" ht="16.5">
      <c r="A36"/>
      <c r="C36"/>
    </row>
    <row r="37" ht="16.5">
      <c r="A37"/>
    </row>
    <row r="38" ht="16.5">
      <c r="A38"/>
    </row>
    <row r="39" spans="1:3" ht="16.5">
      <c r="A39"/>
      <c r="C39"/>
    </row>
    <row r="40" spans="1:3" ht="16.5">
      <c r="A40"/>
      <c r="C40"/>
    </row>
    <row r="41" spans="1:3" ht="16.5">
      <c r="A41"/>
      <c r="C41"/>
    </row>
  </sheetData>
  <sheetProtection password="8863" sheet="1" object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46"/>
      <c r="C1" s="147"/>
    </row>
    <row r="2" ht="17.25" thickBot="1">
      <c r="A2" s="146"/>
    </row>
    <row r="3" spans="1:3" ht="17.25" thickBot="1">
      <c r="A3" s="146"/>
      <c r="C3" s="146"/>
    </row>
    <row r="4" spans="1:3" ht="16.5">
      <c r="A4" s="146"/>
      <c r="C4" s="146"/>
    </row>
    <row r="5" ht="16.5">
      <c r="C5" s="146"/>
    </row>
    <row r="6" ht="17.25" thickBot="1">
      <c r="C6" s="146"/>
    </row>
    <row r="7" spans="1:3" ht="16.5">
      <c r="A7" s="146"/>
      <c r="C7" s="146"/>
    </row>
    <row r="8" spans="1:3" ht="16.5">
      <c r="A8" s="146"/>
      <c r="C8" s="146"/>
    </row>
    <row r="9" spans="1:3" ht="16.5">
      <c r="A9" s="146"/>
      <c r="C9" s="146"/>
    </row>
    <row r="10" spans="1:3" ht="16.5">
      <c r="A10" s="146"/>
      <c r="C10" s="146"/>
    </row>
    <row r="11" spans="1:3" ht="17.25" thickBot="1">
      <c r="A11" s="146"/>
      <c r="C11" s="146"/>
    </row>
    <row r="12" ht="16.5">
      <c r="C12" s="146"/>
    </row>
    <row r="13" ht="17.25" thickBot="1">
      <c r="C13" s="146"/>
    </row>
    <row r="14" spans="1:3" ht="17.25" thickBot="1">
      <c r="A14" s="146"/>
      <c r="C14" s="146"/>
    </row>
    <row r="15" ht="16.5">
      <c r="A15" s="146"/>
    </row>
    <row r="16" ht="17.25" thickBot="1">
      <c r="A16" s="146"/>
    </row>
    <row r="17" spans="1:3" ht="17.25" thickBot="1">
      <c r="A17" s="146"/>
      <c r="C17" s="146"/>
    </row>
    <row r="18" ht="16.5">
      <c r="C18" s="146"/>
    </row>
    <row r="19" ht="16.5">
      <c r="C19" s="146"/>
    </row>
    <row r="20" spans="1:3" ht="16.5">
      <c r="A20" s="146"/>
      <c r="C20" s="146"/>
    </row>
    <row r="21" spans="1:3" ht="16.5">
      <c r="A21" s="146"/>
      <c r="C21" s="146"/>
    </row>
    <row r="22" spans="1:3" ht="16.5">
      <c r="A22" s="146"/>
      <c r="C22" s="146"/>
    </row>
    <row r="23" spans="1:3" ht="16.5">
      <c r="A23" s="146"/>
      <c r="C23" s="146"/>
    </row>
    <row r="24" ht="16.5">
      <c r="A24" s="146"/>
    </row>
    <row r="25" ht="16.5">
      <c r="A25" s="146"/>
    </row>
    <row r="26" spans="1:3" ht="17.25" thickBot="1">
      <c r="A26" s="146"/>
      <c r="C26" s="146"/>
    </row>
    <row r="27" spans="1:3" ht="16.5">
      <c r="A27" s="146"/>
      <c r="C27" s="146"/>
    </row>
    <row r="28" spans="1:3" ht="16.5">
      <c r="A28" s="146"/>
      <c r="C28" s="146"/>
    </row>
    <row r="29" spans="1:3" ht="16.5">
      <c r="A29" s="146"/>
      <c r="C29" s="146"/>
    </row>
    <row r="30" spans="1:3" ht="16.5">
      <c r="A30" s="146"/>
      <c r="C30" s="146"/>
    </row>
    <row r="31" spans="1:3" ht="16.5">
      <c r="A31" s="146"/>
      <c r="C31" s="146"/>
    </row>
    <row r="32" spans="1:3" ht="16.5">
      <c r="A32" s="146"/>
      <c r="C32" s="146"/>
    </row>
    <row r="33" spans="1:3" ht="16.5">
      <c r="A33" s="146"/>
      <c r="C33" s="146"/>
    </row>
    <row r="34" spans="1:3" ht="16.5">
      <c r="A34" s="146"/>
      <c r="C34" s="146"/>
    </row>
    <row r="35" spans="1:3" ht="16.5">
      <c r="A35" s="146"/>
      <c r="C35" s="146"/>
    </row>
    <row r="36" spans="1:3" ht="16.5">
      <c r="A36" s="146"/>
      <c r="C36" s="146"/>
    </row>
    <row r="37" ht="16.5">
      <c r="A37" s="146"/>
    </row>
    <row r="38" ht="16.5">
      <c r="A38" s="146"/>
    </row>
    <row r="39" spans="1:3" ht="16.5">
      <c r="A39" s="146"/>
      <c r="C39" s="146"/>
    </row>
    <row r="40" spans="1:3" ht="16.5">
      <c r="A40" s="146"/>
      <c r="C40" s="146"/>
    </row>
    <row r="41" spans="1:3" ht="16.5">
      <c r="A41" s="146"/>
      <c r="C41" s="146"/>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796875" defaultRowHeight="15"/>
  <cols>
    <col min="1" max="1" width="29.09765625" style="16" customWidth="1"/>
    <col min="2" max="2" width="1.203125" style="16" customWidth="1"/>
    <col min="3" max="3" width="31.19921875" style="16" customWidth="1"/>
    <col min="4" max="16384" width="8.8984375" style="16" customWidth="1"/>
  </cols>
  <sheetData>
    <row r="1" spans="1:3" ht="16.5">
      <c r="A1" s="146"/>
      <c r="C1" s="147"/>
    </row>
    <row r="2" ht="17.25" thickBot="1">
      <c r="A2" s="146"/>
    </row>
    <row r="3" spans="1:3" ht="17.25" thickBot="1">
      <c r="A3" s="146"/>
      <c r="C3" s="146"/>
    </row>
    <row r="4" spans="1:3" ht="16.5">
      <c r="A4" s="146"/>
      <c r="C4" s="146"/>
    </row>
    <row r="5" ht="16.5">
      <c r="C5" s="146"/>
    </row>
    <row r="6" ht="17.25" thickBot="1">
      <c r="C6" s="146"/>
    </row>
    <row r="7" spans="1:3" ht="16.5">
      <c r="A7" s="146"/>
      <c r="C7" s="146"/>
    </row>
    <row r="8" spans="1:3" ht="16.5">
      <c r="A8" s="146"/>
      <c r="C8" s="146"/>
    </row>
    <row r="9" spans="1:3" ht="16.5">
      <c r="A9" s="146"/>
      <c r="C9" s="146"/>
    </row>
    <row r="10" spans="1:3" ht="16.5">
      <c r="A10" s="146"/>
      <c r="C10" s="146"/>
    </row>
    <row r="11" spans="1:3" ht="17.25" thickBot="1">
      <c r="A11" s="146"/>
      <c r="C11" s="146"/>
    </row>
    <row r="12" ht="16.5">
      <c r="C12" s="146"/>
    </row>
    <row r="13" ht="17.25" thickBot="1">
      <c r="C13" s="146"/>
    </row>
    <row r="14" spans="1:3" ht="17.25" thickBot="1">
      <c r="A14" s="146"/>
      <c r="C14" s="146"/>
    </row>
    <row r="15" ht="16.5">
      <c r="A15" s="146"/>
    </row>
    <row r="16" ht="17.25" thickBot="1">
      <c r="A16" s="146"/>
    </row>
    <row r="17" spans="1:3" ht="17.25" thickBot="1">
      <c r="A17" s="146"/>
      <c r="C17" s="146"/>
    </row>
    <row r="18" ht="16.5">
      <c r="C18" s="146"/>
    </row>
    <row r="19" ht="16.5">
      <c r="C19" s="146"/>
    </row>
    <row r="20" spans="1:3" ht="16.5">
      <c r="A20" s="146"/>
      <c r="C20" s="146"/>
    </row>
    <row r="21" spans="1:3" ht="16.5">
      <c r="A21" s="146"/>
      <c r="C21" s="146"/>
    </row>
    <row r="22" spans="1:3" ht="16.5">
      <c r="A22" s="146"/>
      <c r="C22" s="146"/>
    </row>
    <row r="23" spans="1:3" ht="16.5">
      <c r="A23" s="146"/>
      <c r="C23" s="146"/>
    </row>
    <row r="24" ht="16.5">
      <c r="A24" s="146"/>
    </row>
    <row r="25" ht="16.5">
      <c r="A25" s="146"/>
    </row>
    <row r="26" spans="1:3" ht="17.25" thickBot="1">
      <c r="A26" s="146"/>
      <c r="C26" s="146"/>
    </row>
    <row r="27" spans="1:3" ht="16.5">
      <c r="A27" s="146"/>
      <c r="C27" s="146"/>
    </row>
    <row r="28" spans="1:3" ht="16.5">
      <c r="A28" s="146"/>
      <c r="C28" s="146"/>
    </row>
    <row r="29" spans="1:3" ht="16.5">
      <c r="A29" s="146"/>
      <c r="C29" s="146"/>
    </row>
    <row r="30" spans="1:3" ht="16.5">
      <c r="A30" s="146"/>
      <c r="C30" s="146"/>
    </row>
    <row r="31" spans="1:3" ht="16.5">
      <c r="A31" s="146"/>
      <c r="C31" s="146"/>
    </row>
    <row r="32" spans="1:3" ht="16.5">
      <c r="A32" s="146"/>
      <c r="C32" s="146"/>
    </row>
    <row r="33" spans="1:3" ht="16.5">
      <c r="A33" s="146"/>
      <c r="C33" s="146"/>
    </row>
    <row r="34" spans="1:3" ht="16.5">
      <c r="A34" s="146"/>
      <c r="C34" s="146"/>
    </row>
    <row r="35" spans="1:3" ht="16.5">
      <c r="A35" s="146"/>
      <c r="C35" s="146"/>
    </row>
    <row r="36" spans="1:3" ht="16.5">
      <c r="A36" s="146"/>
      <c r="C36" s="146"/>
    </row>
    <row r="37" ht="16.5">
      <c r="A37" s="146"/>
    </row>
    <row r="38" ht="16.5">
      <c r="A38" s="146"/>
    </row>
    <row r="39" spans="1:3" ht="16.5">
      <c r="A39" s="146"/>
      <c r="C39" s="146"/>
    </row>
    <row r="40" spans="1:3" ht="16.5">
      <c r="A40" s="146"/>
      <c r="C40" s="146"/>
    </row>
    <row r="41" spans="1:3" ht="16.5">
      <c r="A41" s="146"/>
      <c r="C41" s="146"/>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 TCVG TN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OPEY A.</dc:creator>
  <cp:keywords/>
  <dc:description/>
  <cp:lastModifiedBy>SVR021</cp:lastModifiedBy>
  <cp:lastPrinted>2007-10-26T02:06:40Z</cp:lastPrinted>
  <dcterms:created xsi:type="dcterms:W3CDTF">2005-04-06T16:19:31Z</dcterms:created>
  <dcterms:modified xsi:type="dcterms:W3CDTF">2012-11-30T10:56:30Z</dcterms:modified>
  <cp:category/>
  <cp:version/>
  <cp:contentType/>
  <cp:contentStatus/>
</cp:coreProperties>
</file>